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globalis\Global 2026\Formulación\Sumarios 2026\Sumarios Ley de Presupuesto 2026\Sumarios 2026 Ley Aprobada Excel\02.- IDNE\"/>
    </mc:Choice>
  </mc:AlternateContent>
  <xr:revisionPtr revIDLastSave="0" documentId="13_ncr:1_{C63165FE-0AF5-4659-8AC7-BEA597725DB8}" xr6:coauthVersionLast="36" xr6:coauthVersionMax="36" xr10:uidLastSave="{00000000-0000-0000-0000-000000000000}"/>
  <bookViews>
    <workbookView xWindow="0" yWindow="0" windowWidth="28800" windowHeight="12105" xr2:uid="{84442203-0CD5-4105-A3B2-65676625FC24}"/>
  </bookViews>
  <sheets>
    <sheet name="Sumario4" sheetId="1" r:id="rId1"/>
  </sheets>
  <definedNames>
    <definedName name="_xlnm.Print_Area" localSheetId="0">Sumario4!$A$1:$K$122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17" i="1" l="1"/>
  <c r="H117" i="1"/>
  <c r="K120" i="1"/>
  <c r="K119" i="1"/>
  <c r="J117" i="1"/>
  <c r="G117" i="1"/>
  <c r="F117" i="1"/>
  <c r="E117" i="1"/>
  <c r="D117" i="1"/>
  <c r="K118" i="1"/>
  <c r="C117" i="1"/>
  <c r="J115" i="1"/>
  <c r="F115" i="1"/>
  <c r="E115" i="1"/>
  <c r="B115" i="1"/>
  <c r="I115" i="1"/>
  <c r="H115" i="1"/>
  <c r="G115" i="1"/>
  <c r="D115" i="1"/>
  <c r="C115" i="1"/>
  <c r="H111" i="1"/>
  <c r="G111" i="1"/>
  <c r="K114" i="1"/>
  <c r="K113" i="1"/>
  <c r="J111" i="1"/>
  <c r="I111" i="1"/>
  <c r="F111" i="1"/>
  <c r="E111" i="1"/>
  <c r="D111" i="1"/>
  <c r="K112" i="1"/>
  <c r="C111" i="1"/>
  <c r="K110" i="1"/>
  <c r="K109" i="1"/>
  <c r="G105" i="1"/>
  <c r="F105" i="1"/>
  <c r="K108" i="1"/>
  <c r="K107" i="1"/>
  <c r="I105" i="1"/>
  <c r="H105" i="1"/>
  <c r="E105" i="1"/>
  <c r="D105" i="1"/>
  <c r="K106" i="1"/>
  <c r="J105" i="1"/>
  <c r="C105" i="1"/>
  <c r="K104" i="1"/>
  <c r="F84" i="1"/>
  <c r="K103" i="1"/>
  <c r="K102" i="1"/>
  <c r="K101" i="1"/>
  <c r="C84" i="1"/>
  <c r="K100" i="1"/>
  <c r="K93" i="1"/>
  <c r="K92" i="1"/>
  <c r="K91" i="1"/>
  <c r="K90" i="1"/>
  <c r="K89" i="1"/>
  <c r="K88" i="1"/>
  <c r="K87" i="1"/>
  <c r="K86" i="1"/>
  <c r="J84" i="1"/>
  <c r="I84" i="1"/>
  <c r="H84" i="1"/>
  <c r="G84" i="1"/>
  <c r="D84" i="1"/>
  <c r="K85" i="1"/>
  <c r="E84" i="1"/>
  <c r="J82" i="1"/>
  <c r="I82" i="1"/>
  <c r="G82" i="1"/>
  <c r="F82" i="1"/>
  <c r="E82" i="1"/>
  <c r="D82" i="1"/>
  <c r="K83" i="1"/>
  <c r="H82" i="1"/>
  <c r="C82" i="1"/>
  <c r="B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49" i="1"/>
  <c r="K48" i="1"/>
  <c r="K47" i="1"/>
  <c r="K46" i="1"/>
  <c r="K45" i="1"/>
  <c r="K44" i="1"/>
  <c r="K43" i="1"/>
  <c r="K42" i="1"/>
  <c r="K41" i="1"/>
  <c r="K40" i="1"/>
  <c r="K39" i="1"/>
  <c r="K38" i="1"/>
  <c r="E34" i="1"/>
  <c r="D34" i="1"/>
  <c r="K37" i="1"/>
  <c r="K36" i="1"/>
  <c r="J34" i="1"/>
  <c r="G34" i="1"/>
  <c r="F34" i="1"/>
  <c r="B34" i="1"/>
  <c r="I34" i="1"/>
  <c r="H34" i="1"/>
  <c r="C34" i="1"/>
  <c r="K33" i="1"/>
  <c r="G28" i="1"/>
  <c r="K32" i="1"/>
  <c r="F28" i="1"/>
  <c r="K31" i="1"/>
  <c r="K30" i="1"/>
  <c r="I28" i="1"/>
  <c r="H28" i="1"/>
  <c r="E28" i="1"/>
  <c r="D28" i="1"/>
  <c r="K29" i="1"/>
  <c r="J28" i="1"/>
  <c r="K27" i="1"/>
  <c r="K26" i="1"/>
  <c r="F22" i="1"/>
  <c r="E22" i="1"/>
  <c r="K25" i="1"/>
  <c r="K24" i="1"/>
  <c r="K23" i="1"/>
  <c r="H22" i="1"/>
  <c r="G22" i="1"/>
  <c r="D22" i="1"/>
  <c r="J22" i="1"/>
  <c r="I22" i="1"/>
  <c r="C22" i="1"/>
  <c r="K21" i="1"/>
  <c r="K20" i="1"/>
  <c r="K19" i="1"/>
  <c r="K18" i="1"/>
  <c r="F16" i="1"/>
  <c r="J16" i="1"/>
  <c r="I16" i="1"/>
  <c r="H16" i="1"/>
  <c r="E16" i="1"/>
  <c r="D16" i="1"/>
  <c r="B16" i="1"/>
  <c r="G16" i="1"/>
  <c r="C16" i="1"/>
  <c r="I14" i="1"/>
  <c r="H14" i="1"/>
  <c r="G14" i="1"/>
  <c r="F14" i="1"/>
  <c r="E14" i="1"/>
  <c r="K15" i="1"/>
  <c r="K14" i="1" s="1"/>
  <c r="J14" i="1"/>
  <c r="D14" i="1"/>
  <c r="C14" i="1"/>
  <c r="B14" i="1"/>
  <c r="K13" i="1"/>
  <c r="K12" i="1"/>
  <c r="K11" i="1"/>
  <c r="K10" i="1"/>
  <c r="K9" i="1"/>
  <c r="K8" i="1"/>
  <c r="K7" i="1"/>
  <c r="J5" i="1"/>
  <c r="J121" i="1" s="1"/>
  <c r="I5" i="1"/>
  <c r="H5" i="1"/>
  <c r="G5" i="1"/>
  <c r="F5" i="1"/>
  <c r="B5" i="1"/>
  <c r="E5" i="1"/>
  <c r="D5" i="1"/>
  <c r="D121" i="1" s="1"/>
  <c r="C5" i="1"/>
  <c r="K111" i="1" l="1"/>
  <c r="K28" i="1"/>
  <c r="K117" i="1"/>
  <c r="E121" i="1"/>
  <c r="K84" i="1"/>
  <c r="K105" i="1"/>
  <c r="K22" i="1"/>
  <c r="F121" i="1"/>
  <c r="K82" i="1"/>
  <c r="G121" i="1"/>
  <c r="H121" i="1"/>
  <c r="I121" i="1"/>
  <c r="K35" i="1"/>
  <c r="K116" i="1"/>
  <c r="K115" i="1" s="1"/>
  <c r="B117" i="1"/>
  <c r="B111" i="1"/>
  <c r="K17" i="1"/>
  <c r="B28" i="1"/>
  <c r="B105" i="1"/>
  <c r="C28" i="1"/>
  <c r="C121" i="1" s="1"/>
  <c r="K6" i="1"/>
  <c r="B22" i="1"/>
  <c r="B121" i="1" s="1"/>
  <c r="B84" i="1"/>
  <c r="K5" i="1" l="1"/>
  <c r="K16" i="1"/>
  <c r="K34" i="1"/>
  <c r="K121" i="1" l="1"/>
  <c r="K122" i="1" l="1"/>
  <c r="D122" i="1"/>
  <c r="J122" i="1"/>
  <c r="B122" i="1"/>
  <c r="G122" i="1"/>
  <c r="C122" i="1"/>
  <c r="E122" i="1"/>
  <c r="I122" i="1"/>
  <c r="H122" i="1"/>
  <c r="F122" i="1"/>
</calcChain>
</file>

<file path=xl/sharedStrings.xml><?xml version="1.0" encoding="utf-8"?>
<sst xmlns="http://schemas.openxmlformats.org/spreadsheetml/2006/main" count="170" uniqueCount="130">
  <si>
    <t>SUMARIO No. 4  COMPOSICION DEL GASTO POR INSTITUCION Y RUBRO DE AGRUPACION</t>
  </si>
  <si>
    <t>( En US dólares )</t>
  </si>
  <si>
    <t xml:space="preserve">                                         RUBRO DE AGRUPACION</t>
  </si>
  <si>
    <t>REMUNE-  RACIONES</t>
  </si>
  <si>
    <t>PRESTACIONES DE LA SEGURIDAD SOCIAL</t>
  </si>
  <si>
    <t>ADQUISICIONES DE BIENES Y SERVICIOS</t>
  </si>
  <si>
    <t>GASTOS FINANCIEROS          Y OTROS</t>
  </si>
  <si>
    <t>TRANSFERENCIAS CORRIENTES</t>
  </si>
  <si>
    <t>INVERSIONES EN ACTIVOS FIJOS</t>
  </si>
  <si>
    <t>TRANSFERENCIAS DE CAPITAL</t>
  </si>
  <si>
    <t>INVERSIONES FINANCIERAS</t>
  </si>
  <si>
    <t>AMORTIZACION DE ENDEUDAMIENTO PUBLICO</t>
  </si>
  <si>
    <t>TOTAL</t>
  </si>
  <si>
    <t xml:space="preserve">                           INSTITUCION</t>
  </si>
  <si>
    <t>55</t>
  </si>
  <si>
    <t>56</t>
  </si>
  <si>
    <t>61</t>
  </si>
  <si>
    <t>62</t>
  </si>
  <si>
    <t>63</t>
  </si>
  <si>
    <t>71</t>
  </si>
  <si>
    <t>0500 PRESIDENCIA DE LA REPÚBLICA</t>
  </si>
  <si>
    <t>0501 Instituto Nacional de los Deportes de El Salvador</t>
  </si>
  <si>
    <t>0504 Instituto Salvadoreño para el Desarrollo de la Mujer</t>
  </si>
  <si>
    <t>0556 Dirección Nacional de Obras Municipales</t>
  </si>
  <si>
    <t>0557 Dirección Nacional de Compras Públicas</t>
  </si>
  <si>
    <t>0558 Agencia de Promoción de Inversiones y Expotaciones de El Salvador</t>
  </si>
  <si>
    <t>0560 Dirección de Mercados Nacionales</t>
  </si>
  <si>
    <t>0561 Red Nacional de Hospitales</t>
  </si>
  <si>
    <t>0562 Agencia Nacional de Inteligencia Artificial</t>
  </si>
  <si>
    <t>0700 RAMO DE HACIENDA</t>
  </si>
  <si>
    <t>0705 Fondo de Inversión Nacional en Electricidad y Telefonía</t>
  </si>
  <si>
    <t>2300 RAMO DE GOBERNACIÓN Y DESARROLLO TERRITORIAL</t>
  </si>
  <si>
    <t>2304 Instituto Administrador de los Beneficios y Prestaciones Sociales de los Veteranos Militares y Excombatientes</t>
  </si>
  <si>
    <t>2305 Consejo Nacional para la Inclusión de las Personas con Discapacidad</t>
  </si>
  <si>
    <t>2306 Cuerpo de Bomberos de El Salvador</t>
  </si>
  <si>
    <t>2307 Dirección de Integracion</t>
  </si>
  <si>
    <t>2308 Dirección de Ordenamiento Territorial y Construcción</t>
  </si>
  <si>
    <t>2400 RAMO DE SEGURIDAD PÚBLICA Y JUSTICIA</t>
  </si>
  <si>
    <t>2401 Academia Nacional de Seguridad Pública "Comisionado General Mauricio Antonio Arriaza Chicas"</t>
  </si>
  <si>
    <t>2402 Unidad Técnica Ejecutiva</t>
  </si>
  <si>
    <t>2403 Consejo Nacional de Administración de Bienes</t>
  </si>
  <si>
    <t>2404 Registro Nacional de las Personas Naturales</t>
  </si>
  <si>
    <t>2405 Agencia de Ciberseguridad del Estado</t>
  </si>
  <si>
    <t>3100 RAMO DE EDUCACIÓN</t>
  </si>
  <si>
    <t>3101 Universidad de El Salvador</t>
  </si>
  <si>
    <t>3105 Caja Mutual de los Empleados del Ministerio de Educación</t>
  </si>
  <si>
    <t>3107 Instituto Salvadoreño de Bienestar Magisterial</t>
  </si>
  <si>
    <t>3109 Consejo Nacional de la Primera Infancia, Niñez y Adolescencia</t>
  </si>
  <si>
    <t>3110 Instituto Crecer Juntos</t>
  </si>
  <si>
    <t>3200 RAMO DE SALUD</t>
  </si>
  <si>
    <t>3202 Hospital Nacional "Benjamín Bloom"</t>
  </si>
  <si>
    <t>3203 Hospital Nacional de la Mujer "Dra. María Isabel Rodriguez"</t>
  </si>
  <si>
    <t>3204 Hospital Nacional Psiquiátrico "Dr. José Molina Martínez "</t>
  </si>
  <si>
    <t>3205 Hosp. Nac. de Neumología y Medicina Familiar "Dr. José Antonio Saldaña", San Salvador</t>
  </si>
  <si>
    <t>3206 Hospital Nacional "San Juan de Dios", Santa Ana</t>
  </si>
  <si>
    <t>3207 Hospital Nacional "Francisco Menéndez", Ahuachapán</t>
  </si>
  <si>
    <t>3208 Hospital Nacional "Dr. Jorge Mazzini Villacorta", Sonsonate</t>
  </si>
  <si>
    <t>3209 Hospital Nacional "Dr. Luis Edmundo Vásquez", Chalatenango</t>
  </si>
  <si>
    <t>3210 Hospital Nacional "San Rafael", Santa Tecla, La Libertad</t>
  </si>
  <si>
    <t>3211 Hospital Nacional "Santa Gertrudis", San Vicente</t>
  </si>
  <si>
    <t>3212 Hospital Nacional "Santa Teresa", Zacatecoluca</t>
  </si>
  <si>
    <t>3213 Hospital Nacional "San Juan de Dios", San Miguel</t>
  </si>
  <si>
    <t>3214 Hospital Nacional "San Pedro", Usulután</t>
  </si>
  <si>
    <t>3215 Hospital Nacional "Dr. Juan José Fernández", Zacamil</t>
  </si>
  <si>
    <t>3216 Hospital Nacional "Enfermera Angélica Vidal de Najarro", San Bartolo, San Salvador</t>
  </si>
  <si>
    <t>Continúa</t>
  </si>
  <si>
    <t>Viene</t>
  </si>
  <si>
    <t>REMUNE- RACIONES</t>
  </si>
  <si>
    <t>GASTOS FINANCIEROS   Y OTROS</t>
  </si>
  <si>
    <t>3217 Hospital Nacional "Nuestra Señora de Fátima", Cojutepeque, Cuscatlán</t>
  </si>
  <si>
    <t xml:space="preserve">3218 Hospital Nacional de La Unión </t>
  </si>
  <si>
    <t>3219 Hospital Nacional de Ilobasco</t>
  </si>
  <si>
    <t>3220 Hospital Nacional de Nueva Guadalupe</t>
  </si>
  <si>
    <t>3221 Hospital Nacional "Monseñor Oscar Arnulfo Romero y Galdámez", Ciudad Barrios, San Miguel</t>
  </si>
  <si>
    <t>3222 Hospital Nacional "San Jerónimo Emiliani", Sensuntepeque, Cabañas</t>
  </si>
  <si>
    <t>3223 Hospital Nacional de Chalchuapa</t>
  </si>
  <si>
    <t>3224 Hospital Nacional "Arturo Morales", Metapán, Santa Ana</t>
  </si>
  <si>
    <t>3225 Hospital Nacional "Dr. Héctor Antonio Hernández Flores", San Francisco Gotera, Morazán</t>
  </si>
  <si>
    <t>3226 Hospital Nacional de Santa Rosa de Lima</t>
  </si>
  <si>
    <t>3227 Hospital Nacional de Nueva Concepción</t>
  </si>
  <si>
    <t>3228 Hospital Nacional "Dr. Jorge Arturo Mena", Santiago de María, Usulután</t>
  </si>
  <si>
    <t>3229 Hospital Nacional de Jiquilisco</t>
  </si>
  <si>
    <t>3230 Hospital Nacional de Suchitoto</t>
  </si>
  <si>
    <t>3231 Consejo Superior de Salud Pública</t>
  </si>
  <si>
    <t>3232 Instituto Salvadoreño de Rehabilitación Integral</t>
  </si>
  <si>
    <t>3233 Hogar de Ancianos "Narcisa Castillo", Santa Ana</t>
  </si>
  <si>
    <t>3234 Cruz Roja Salvadoreña</t>
  </si>
  <si>
    <t>3235 Fondo Solidario para la Salud</t>
  </si>
  <si>
    <t>3237 Hospital Nacional El Salvador</t>
  </si>
  <si>
    <t>3238  Centro de Maternidad Nacer con Cariño "El Nido"</t>
  </si>
  <si>
    <t>3239  Instituto Especializado “Hospital El Salvador”</t>
  </si>
  <si>
    <t>3240  Sistema de Emergencias Médicas</t>
  </si>
  <si>
    <t>3241 Superintendencia de Regulación Sanitaria</t>
  </si>
  <si>
    <t>3242 Consejo Nacional de las Especialidades Médicas</t>
  </si>
  <si>
    <t>3243 Consejo Salvadoreño de Transplantes</t>
  </si>
  <si>
    <t>3300 RAMO DE TRABAJO Y PREVISIÓN SOCIAL</t>
  </si>
  <si>
    <t>3303 Instituto Salvadoreño del Seguro Social</t>
  </si>
  <si>
    <t>4100 RAMO DE ECONOMÍA</t>
  </si>
  <si>
    <t>4101 Centro Internacional de Ferias y Convenciones de El Salvador</t>
  </si>
  <si>
    <t>4103 Consejo de Vigilancia de la Profesión de Contaduría Pública y Auditoría</t>
  </si>
  <si>
    <t>4109 Superintendencia General  de Electricidad y Telecomunicaciones</t>
  </si>
  <si>
    <t>4114 Centro Nacional de Registros</t>
  </si>
  <si>
    <t>4117 Superintendencia de Competencia</t>
  </si>
  <si>
    <t>4118 Defensoría del Consumidor</t>
  </si>
  <si>
    <t>4120 Consejo Nacional de Calidad</t>
  </si>
  <si>
    <t>4121 Instituto Salvadoreño de Fomento Cooperativo</t>
  </si>
  <si>
    <t>4122 Comisión Nacional de la Micro y Pequeña Empresa</t>
  </si>
  <si>
    <t>4123 Dirección General de Energía Hidrocarburos y Minas</t>
  </si>
  <si>
    <t>4124 Ente Nacional de Transmisión Electrica</t>
  </si>
  <si>
    <t>4125 Agencia Administradora de Fondos Bitcoin</t>
  </si>
  <si>
    <t>4126 Comisión Nacional de Activos Digitales</t>
  </si>
  <si>
    <t>4127 Instituto Nacional de Capacitación y Formación</t>
  </si>
  <si>
    <t>4200 RAMO DE AGRICULTURA Y GANADERÍA</t>
  </si>
  <si>
    <t>4201 Instituto Salvadoreño de Transformación Agraria</t>
  </si>
  <si>
    <t>4202 Centro Nacional de Tecnología Agropecuaria y Forestal</t>
  </si>
  <si>
    <t>4203 Escuela Nacional de Agricultura</t>
  </si>
  <si>
    <t>4210 Instituto Salvadoreño del Café</t>
  </si>
  <si>
    <t>4211 Centro de Desarrollo de Comercio Agropecuario</t>
  </si>
  <si>
    <t>4300 RAMO DE OBRAS PÚBLICAS Y DE TRANSPORTE</t>
  </si>
  <si>
    <t>4304 Autoridad de Aviación Civil</t>
  </si>
  <si>
    <t>4308 Fondo de Atención a las Víctimas de Accidentes de Tránsito</t>
  </si>
  <si>
    <t>4309 Autoridad Nacional de Residuos Sólidos</t>
  </si>
  <si>
    <t>4400 RAMO DE MEDIO AMBIENTE Y RECURSOS NATURALES</t>
  </si>
  <si>
    <t>4404 Autoridad Salvadoreña del Agua</t>
  </si>
  <si>
    <t>4600 RAMO DE TURISMO</t>
  </si>
  <si>
    <t>4601 Instituto Salvadoreño de Turismo</t>
  </si>
  <si>
    <t>4602 Corporación Salvadoreña de Turismo</t>
  </si>
  <si>
    <t>4603 Autoridad de Planificación del Centro Histórico de San Salvador</t>
  </si>
  <si>
    <t>TOTALES</t>
  </si>
  <si>
    <t>Participación en total (en porcentajes)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</si>
</sst>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43" formatCode="_(* #,##0.00_);_(* \(#,##0.00\);_(* &quot;-&quot;??_);_(@_)"/>
    <numFmt numFmtId="164" formatCode="0.0%"/>
    <numFmt numFmtId="165" formatCode="0.0"/>
  </numFmts>
  <fonts count="11" x14ac:knownFonts="1">
    <font>
      <sz val="10"/>
      <name val="Arial"/>
      <family val="2"/>
    </font>
    <font>
      <sz val="10"/>
      <name val="Arial"/>
      <family val="2"/>
    </font>
    <font>
      <b/>
      <sz val="16"/>
      <color indexed="8"/>
      <name val="Museo Sans 900"/>
      <family val="3"/>
    </font>
    <font>
      <b/>
      <u/>
      <sz val="16"/>
      <color indexed="8"/>
      <name val="Museo Sans 900"/>
      <family val="3"/>
    </font>
    <font>
      <sz val="10"/>
      <color indexed="8"/>
      <name val="Museo Sans 100"/>
      <family val="3"/>
    </font>
    <font>
      <b/>
      <sz val="10"/>
      <color indexed="8"/>
      <name val="Museo Sans 700"/>
      <family val="3"/>
    </font>
    <font>
      <b/>
      <sz val="10"/>
      <color indexed="8"/>
      <name val="Museo Sans 100"/>
      <family val="3"/>
    </font>
    <font>
      <b/>
      <u/>
      <sz val="10"/>
      <color indexed="8"/>
      <name val="Museo Sans 100"/>
      <family val="3"/>
    </font>
    <font>
      <sz val="10"/>
      <name val="Museo Sans 100"/>
      <family val="3"/>
    </font>
    <font>
      <b/>
      <sz val="9"/>
      <name val="Museo Sans 100"/>
      <family val="3"/>
    </font>
    <font>
      <sz val="9"/>
      <name val="Museo Sans 100"/>
      <family val="3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0">
    <xf numFmtId="0" fontId="0" fillId="0" borderId="0" xfId="0"/>
    <xf numFmtId="0" fontId="4" fillId="0" borderId="0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/>
    </xf>
    <xf numFmtId="0" fontId="6" fillId="0" borderId="5" xfId="0" quotePrefix="1" applyFont="1" applyFill="1" applyBorder="1" applyAlignment="1">
      <alignment horizontal="center" vertical="center"/>
    </xf>
    <xf numFmtId="0" fontId="6" fillId="0" borderId="6" xfId="0" quotePrefix="1" applyFont="1" applyFill="1" applyBorder="1" applyAlignment="1">
      <alignment horizontal="center" vertical="center"/>
    </xf>
    <xf numFmtId="0" fontId="6" fillId="0" borderId="8" xfId="0" applyFont="1" applyFill="1" applyBorder="1" applyAlignment="1">
      <alignment vertical="center" wrapText="1"/>
    </xf>
    <xf numFmtId="3" fontId="7" fillId="0" borderId="0" xfId="1" applyNumberFormat="1" applyFont="1" applyFill="1" applyBorder="1" applyAlignment="1">
      <alignment horizontal="right" vertical="center" indent="1"/>
    </xf>
    <xf numFmtId="3" fontId="7" fillId="0" borderId="9" xfId="1" applyNumberFormat="1" applyFont="1" applyFill="1" applyBorder="1" applyAlignment="1">
      <alignment horizontal="right" vertical="center" indent="1"/>
    </xf>
    <xf numFmtId="0" fontId="4" fillId="0" borderId="8" xfId="0" applyFont="1" applyFill="1" applyBorder="1" applyAlignment="1">
      <alignment horizontal="left" vertical="center" wrapText="1" indent="1"/>
    </xf>
    <xf numFmtId="3" fontId="4" fillId="0" borderId="0" xfId="1" quotePrefix="1" applyNumberFormat="1" applyFont="1" applyFill="1" applyBorder="1" applyAlignment="1">
      <alignment horizontal="right" vertical="center" indent="1"/>
    </xf>
    <xf numFmtId="3" fontId="4" fillId="0" borderId="9" xfId="1" applyNumberFormat="1" applyFont="1" applyFill="1" applyBorder="1" applyAlignment="1">
      <alignment horizontal="right" vertical="center" indent="1"/>
    </xf>
    <xf numFmtId="0" fontId="6" fillId="0" borderId="8" xfId="0" applyFont="1" applyFill="1" applyBorder="1" applyAlignment="1">
      <alignment horizontal="left" vertical="center" wrapText="1"/>
    </xf>
    <xf numFmtId="3" fontId="7" fillId="0" borderId="0" xfId="1" quotePrefix="1" applyNumberFormat="1" applyFont="1" applyFill="1" applyBorder="1" applyAlignment="1">
      <alignment horizontal="right" vertical="center" indent="1"/>
    </xf>
    <xf numFmtId="0" fontId="8" fillId="0" borderId="8" xfId="0" applyFont="1" applyFill="1" applyBorder="1" applyAlignment="1">
      <alignment horizontal="left" vertical="center" wrapText="1" indent="1"/>
    </xf>
    <xf numFmtId="3" fontId="4" fillId="0" borderId="10" xfId="1" quotePrefix="1" applyNumberFormat="1" applyFont="1" applyFill="1" applyBorder="1" applyAlignment="1">
      <alignment horizontal="right" vertical="center" indent="1"/>
    </xf>
    <xf numFmtId="0" fontId="4" fillId="0" borderId="11" xfId="0" applyFont="1" applyFill="1" applyBorder="1" applyAlignment="1">
      <alignment horizontal="left" vertical="center" wrapText="1" indent="1"/>
    </xf>
    <xf numFmtId="3" fontId="4" fillId="0" borderId="12" xfId="1" quotePrefix="1" applyNumberFormat="1" applyFont="1" applyFill="1" applyBorder="1" applyAlignment="1">
      <alignment horizontal="right" vertical="center" indent="1"/>
    </xf>
    <xf numFmtId="3" fontId="4" fillId="0" borderId="13" xfId="1" applyNumberFormat="1" applyFont="1" applyFill="1" applyBorder="1" applyAlignment="1">
      <alignment horizontal="right" vertical="center" indent="1"/>
    </xf>
    <xf numFmtId="0" fontId="4" fillId="0" borderId="0" xfId="0" quotePrefix="1" applyFont="1" applyFill="1" applyBorder="1" applyAlignment="1">
      <alignment horizontal="left" vertical="center"/>
    </xf>
    <xf numFmtId="3" fontId="4" fillId="0" borderId="0" xfId="1" quotePrefix="1" applyNumberFormat="1" applyFont="1" applyFill="1" applyBorder="1" applyAlignment="1">
      <alignment vertical="center"/>
    </xf>
    <xf numFmtId="3" fontId="6" fillId="0" borderId="0" xfId="1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3" fontId="4" fillId="0" borderId="0" xfId="1" applyNumberFormat="1" applyFont="1" applyFill="1" applyBorder="1" applyAlignment="1">
      <alignment vertical="center"/>
    </xf>
    <xf numFmtId="3" fontId="4" fillId="0" borderId="8" xfId="1" quotePrefix="1" applyNumberFormat="1" applyFont="1" applyFill="1" applyBorder="1" applyAlignment="1">
      <alignment horizontal="right" vertical="center" indent="1"/>
    </xf>
    <xf numFmtId="0" fontId="4" fillId="0" borderId="0" xfId="0" applyFont="1" applyFill="1" applyBorder="1" applyAlignment="1">
      <alignment horizontal="left" vertical="center" wrapText="1" indent="1"/>
    </xf>
    <xf numFmtId="0" fontId="6" fillId="0" borderId="0" xfId="0" applyFont="1" applyFill="1" applyBorder="1" applyAlignment="1">
      <alignment vertical="center" wrapText="1"/>
    </xf>
    <xf numFmtId="3" fontId="7" fillId="0" borderId="10" xfId="1" applyNumberFormat="1" applyFont="1" applyFill="1" applyBorder="1" applyAlignment="1">
      <alignment horizontal="right" vertical="center" indent="1"/>
    </xf>
    <xf numFmtId="0" fontId="4" fillId="0" borderId="12" xfId="0" applyFont="1" applyFill="1" applyBorder="1" applyAlignment="1">
      <alignment horizontal="left" vertical="center" wrapText="1" indent="1"/>
    </xf>
    <xf numFmtId="3" fontId="4" fillId="0" borderId="14" xfId="1" quotePrefix="1" applyNumberFormat="1" applyFont="1" applyFill="1" applyBorder="1" applyAlignment="1">
      <alignment horizontal="right" vertical="center" indent="1"/>
    </xf>
    <xf numFmtId="49" fontId="6" fillId="0" borderId="5" xfId="0" quotePrefix="1" applyNumberFormat="1" applyFont="1" applyFill="1" applyBorder="1" applyAlignment="1">
      <alignment horizontal="center" vertical="center"/>
    </xf>
    <xf numFmtId="49" fontId="6" fillId="0" borderId="6" xfId="0" quotePrefix="1" applyNumberFormat="1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left" vertical="center" wrapText="1" indent="1"/>
    </xf>
    <xf numFmtId="3" fontId="7" fillId="0" borderId="10" xfId="1" quotePrefix="1" applyNumberFormat="1" applyFont="1" applyFill="1" applyBorder="1" applyAlignment="1">
      <alignment horizontal="right" vertical="center" indent="1"/>
    </xf>
    <xf numFmtId="3" fontId="7" fillId="0" borderId="9" xfId="1" quotePrefix="1" applyNumberFormat="1" applyFont="1" applyFill="1" applyBorder="1" applyAlignment="1">
      <alignment horizontal="right" vertical="center" indent="1"/>
    </xf>
    <xf numFmtId="0" fontId="9" fillId="0" borderId="0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center" wrapText="1" indent="1"/>
    </xf>
    <xf numFmtId="0" fontId="6" fillId="0" borderId="16" xfId="0" applyFont="1" applyFill="1" applyBorder="1" applyAlignment="1">
      <alignment horizontal="center" vertical="center" wrapText="1"/>
    </xf>
    <xf numFmtId="3" fontId="6" fillId="0" borderId="17" xfId="1" applyNumberFormat="1" applyFont="1" applyFill="1" applyBorder="1" applyAlignment="1">
      <alignment horizontal="right" vertical="center" indent="1"/>
    </xf>
    <xf numFmtId="3" fontId="6" fillId="0" borderId="16" xfId="1" applyNumberFormat="1" applyFont="1" applyFill="1" applyBorder="1" applyAlignment="1">
      <alignment horizontal="right" vertical="center" indent="1"/>
    </xf>
    <xf numFmtId="3" fontId="6" fillId="0" borderId="18" xfId="1" applyNumberFormat="1" applyFont="1" applyFill="1" applyBorder="1" applyAlignment="1">
      <alignment horizontal="right" vertical="center" indent="1"/>
    </xf>
    <xf numFmtId="0" fontId="6" fillId="0" borderId="12" xfId="0" applyFont="1" applyFill="1" applyBorder="1" applyAlignment="1">
      <alignment horizontal="center" vertical="center" wrapText="1"/>
    </xf>
    <xf numFmtId="164" fontId="6" fillId="0" borderId="14" xfId="2" applyNumberFormat="1" applyFont="1" applyFill="1" applyBorder="1" applyAlignment="1">
      <alignment horizontal="right" vertical="center" indent="1"/>
    </xf>
    <xf numFmtId="164" fontId="6" fillId="0" borderId="12" xfId="2" applyNumberFormat="1" applyFont="1" applyFill="1" applyBorder="1" applyAlignment="1">
      <alignment horizontal="right" vertical="center" indent="1"/>
    </xf>
    <xf numFmtId="164" fontId="6" fillId="0" borderId="19" xfId="2" applyNumberFormat="1" applyFont="1" applyFill="1" applyBorder="1" applyAlignment="1">
      <alignment horizontal="right" vertical="center" indent="1"/>
    </xf>
    <xf numFmtId="164" fontId="6" fillId="0" borderId="20" xfId="2" applyNumberFormat="1" applyFont="1" applyFill="1" applyBorder="1" applyAlignment="1">
      <alignment horizontal="right" vertical="center" indent="1"/>
    </xf>
    <xf numFmtId="3" fontId="6" fillId="0" borderId="0" xfId="0" applyNumberFormat="1" applyFont="1" applyFill="1" applyBorder="1" applyAlignment="1">
      <alignment vertical="center"/>
    </xf>
    <xf numFmtId="41" fontId="4" fillId="0" borderId="0" xfId="0" applyNumberFormat="1" applyFont="1" applyFill="1" applyBorder="1" applyAlignment="1">
      <alignment vertical="center"/>
    </xf>
    <xf numFmtId="3" fontId="4" fillId="0" borderId="0" xfId="0" applyNumberFormat="1" applyFont="1" applyFill="1" applyBorder="1" applyAlignment="1">
      <alignment vertical="center"/>
    </xf>
    <xf numFmtId="165" fontId="4" fillId="0" borderId="0" xfId="0" applyNumberFormat="1" applyFont="1" applyFill="1" applyBorder="1" applyAlignment="1">
      <alignment vertical="center"/>
    </xf>
    <xf numFmtId="41" fontId="6" fillId="0" borderId="10" xfId="0" applyNumberFormat="1" applyFont="1" applyFill="1" applyBorder="1" applyAlignment="1">
      <alignment vertical="center"/>
    </xf>
    <xf numFmtId="41" fontId="6" fillId="0" borderId="0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2</xdr:row>
      <xdr:rowOff>16670</xdr:rowOff>
    </xdr:from>
    <xdr:to>
      <xdr:col>1</xdr:col>
      <xdr:colOff>11906</xdr:colOff>
      <xdr:row>4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6F2B2BE1-3E34-45B8-B064-E701D3418F70}"/>
            </a:ext>
          </a:extLst>
        </xdr:cNvPr>
        <xdr:cNvSpPr>
          <a:spLocks noChangeShapeType="1"/>
        </xdr:cNvSpPr>
      </xdr:nvSpPr>
      <xdr:spPr bwMode="auto">
        <a:xfrm>
          <a:off x="1" y="550070"/>
          <a:ext cx="6088855" cy="954880"/>
        </a:xfrm>
        <a:prstGeom prst="line">
          <a:avLst/>
        </a:prstGeom>
        <a:noFill/>
        <a:ln w="6350">
          <a:solidFill>
            <a:srgbClr val="333333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53</xdr:row>
      <xdr:rowOff>26167</xdr:rowOff>
    </xdr:from>
    <xdr:to>
      <xdr:col>1</xdr:col>
      <xdr:colOff>11906</xdr:colOff>
      <xdr:row>54</xdr:row>
      <xdr:rowOff>154782</xdr:rowOff>
    </xdr:to>
    <xdr:sp macro="" textlink="">
      <xdr:nvSpPr>
        <xdr:cNvPr id="3" name="Line 3">
          <a:extLst>
            <a:ext uri="{FF2B5EF4-FFF2-40B4-BE49-F238E27FC236}">
              <a16:creationId xmlns:a16="http://schemas.microsoft.com/office/drawing/2014/main" id="{EB212155-EB0B-4ACC-9099-904D9522F602}"/>
            </a:ext>
          </a:extLst>
        </xdr:cNvPr>
        <xdr:cNvSpPr>
          <a:spLocks noChangeShapeType="1"/>
        </xdr:cNvSpPr>
      </xdr:nvSpPr>
      <xdr:spPr bwMode="auto">
        <a:xfrm>
          <a:off x="0" y="13685017"/>
          <a:ext cx="6088856" cy="890615"/>
        </a:xfrm>
        <a:prstGeom prst="line">
          <a:avLst/>
        </a:prstGeom>
        <a:noFill/>
        <a:ln w="6350">
          <a:solidFill>
            <a:srgbClr val="333333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97</xdr:row>
      <xdr:rowOff>26167</xdr:rowOff>
    </xdr:from>
    <xdr:to>
      <xdr:col>1</xdr:col>
      <xdr:colOff>11906</xdr:colOff>
      <xdr:row>98</xdr:row>
      <xdr:rowOff>154782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D48DE74E-B615-4AD0-9760-C6C2BC51F91B}"/>
            </a:ext>
          </a:extLst>
        </xdr:cNvPr>
        <xdr:cNvSpPr>
          <a:spLocks noChangeShapeType="1"/>
        </xdr:cNvSpPr>
      </xdr:nvSpPr>
      <xdr:spPr bwMode="auto">
        <a:xfrm>
          <a:off x="0" y="25667467"/>
          <a:ext cx="6088856" cy="890615"/>
        </a:xfrm>
        <a:prstGeom prst="line">
          <a:avLst/>
        </a:prstGeom>
        <a:noFill/>
        <a:ln w="6350">
          <a:solidFill>
            <a:srgbClr val="333333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8D7282-CB0A-4CF3-9A83-E2242F51A22F}">
  <sheetPr>
    <tabColor rgb="FF00B050"/>
  </sheetPr>
  <dimension ref="A1:M132"/>
  <sheetViews>
    <sheetView showGridLines="0" showZeros="0" tabSelected="1" zoomScaleNormal="100" zoomScaleSheetLayoutView="50" workbookViewId="0">
      <pane xSplit="1" ySplit="4" topLeftCell="B5" activePane="bottomRight" state="frozen"/>
      <selection activeCell="A3" sqref="A3:M3"/>
      <selection pane="topRight" activeCell="A3" sqref="A3:M3"/>
      <selection pane="bottomLeft" activeCell="A3" sqref="A3:M3"/>
      <selection pane="bottomRight" activeCell="B5" sqref="B5"/>
    </sheetView>
  </sheetViews>
  <sheetFormatPr baseColWidth="10" defaultColWidth="11.42578125" defaultRowHeight="12.75" x14ac:dyDescent="0.2"/>
  <cols>
    <col min="1" max="1" width="91.140625" style="1" customWidth="1"/>
    <col min="2" max="2" width="16" style="1" customWidth="1"/>
    <col min="3" max="3" width="15.140625" style="1" customWidth="1"/>
    <col min="4" max="4" width="16.7109375" style="1" customWidth="1"/>
    <col min="5" max="5" width="13.7109375" style="1" customWidth="1"/>
    <col min="6" max="6" width="18.140625" style="1" customWidth="1"/>
    <col min="7" max="7" width="15.140625" style="1" customWidth="1"/>
    <col min="8" max="8" width="16.85546875" style="1" customWidth="1"/>
    <col min="9" max="9" width="15.28515625" style="1" customWidth="1"/>
    <col min="10" max="10" width="17.85546875" style="1" customWidth="1"/>
    <col min="11" max="11" width="17.140625" style="1" customWidth="1"/>
    <col min="12" max="12" width="7.140625" style="1" customWidth="1"/>
    <col min="13" max="13" width="14.42578125" style="1" bestFit="1" customWidth="1"/>
    <col min="14" max="16384" width="11.42578125" style="1"/>
  </cols>
  <sheetData>
    <row r="1" spans="1:13" ht="25.5" customHeight="1" x14ac:dyDescent="0.2">
      <c r="A1" s="54" t="s">
        <v>0</v>
      </c>
      <c r="B1" s="54"/>
      <c r="C1" s="54"/>
      <c r="D1" s="54"/>
      <c r="E1" s="54"/>
      <c r="F1" s="54"/>
      <c r="G1" s="54"/>
      <c r="H1" s="54"/>
      <c r="I1" s="55"/>
      <c r="J1" s="55"/>
      <c r="K1" s="55"/>
    </row>
    <row r="2" spans="1:13" ht="16.5" customHeight="1" thickBot="1" x14ac:dyDescent="0.25">
      <c r="A2" s="59" t="s">
        <v>1</v>
      </c>
      <c r="B2" s="59"/>
      <c r="C2" s="59"/>
      <c r="D2" s="59"/>
      <c r="E2" s="59"/>
      <c r="F2" s="59"/>
      <c r="G2" s="59"/>
      <c r="H2" s="59"/>
      <c r="I2" s="59"/>
      <c r="J2" s="59"/>
      <c r="K2" s="59"/>
    </row>
    <row r="3" spans="1:13" ht="60" customHeight="1" thickTop="1" x14ac:dyDescent="0.2">
      <c r="A3" s="2" t="s">
        <v>2</v>
      </c>
      <c r="B3" s="3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57" t="s">
        <v>12</v>
      </c>
    </row>
    <row r="4" spans="1:13" ht="17.100000000000001" customHeight="1" x14ac:dyDescent="0.2">
      <c r="A4" s="5" t="s">
        <v>13</v>
      </c>
      <c r="B4" s="6">
        <v>51</v>
      </c>
      <c r="C4" s="7">
        <v>53</v>
      </c>
      <c r="D4" s="7">
        <v>54</v>
      </c>
      <c r="E4" s="7" t="s">
        <v>14</v>
      </c>
      <c r="F4" s="7" t="s">
        <v>15</v>
      </c>
      <c r="G4" s="7" t="s">
        <v>16</v>
      </c>
      <c r="H4" s="7" t="s">
        <v>17</v>
      </c>
      <c r="I4" s="7" t="s">
        <v>18</v>
      </c>
      <c r="J4" s="7" t="s">
        <v>19</v>
      </c>
      <c r="K4" s="58"/>
    </row>
    <row r="5" spans="1:13" ht="21" customHeight="1" x14ac:dyDescent="0.2">
      <c r="A5" s="8" t="s">
        <v>20</v>
      </c>
      <c r="B5" s="9">
        <f>SUM(B6:B13)</f>
        <v>152010929</v>
      </c>
      <c r="C5" s="9">
        <f t="shared" ref="C5:K5" si="0">SUM(C6:C13)</f>
        <v>0</v>
      </c>
      <c r="D5" s="9">
        <f t="shared" si="0"/>
        <v>233016101</v>
      </c>
      <c r="E5" s="9">
        <f t="shared" si="0"/>
        <v>6626129</v>
      </c>
      <c r="F5" s="9">
        <f t="shared" si="0"/>
        <v>9240460</v>
      </c>
      <c r="G5" s="9">
        <f t="shared" si="0"/>
        <v>285607975</v>
      </c>
      <c r="H5" s="9">
        <f t="shared" si="0"/>
        <v>0</v>
      </c>
      <c r="I5" s="9">
        <f t="shared" si="0"/>
        <v>6022552</v>
      </c>
      <c r="J5" s="9">
        <f t="shared" si="0"/>
        <v>0</v>
      </c>
      <c r="K5" s="10">
        <f t="shared" si="0"/>
        <v>692524146</v>
      </c>
      <c r="M5" s="50"/>
    </row>
    <row r="6" spans="1:13" ht="20.100000000000001" customHeight="1" x14ac:dyDescent="0.2">
      <c r="A6" s="11" t="s">
        <v>21</v>
      </c>
      <c r="B6" s="12">
        <v>5531548</v>
      </c>
      <c r="C6" s="12"/>
      <c r="D6" s="12">
        <v>10058813</v>
      </c>
      <c r="E6" s="12">
        <v>533507</v>
      </c>
      <c r="F6" s="12">
        <v>8884000</v>
      </c>
      <c r="G6" s="12">
        <v>1869658</v>
      </c>
      <c r="H6" s="12">
        <v>0</v>
      </c>
      <c r="I6" s="12">
        <v>0</v>
      </c>
      <c r="J6" s="12">
        <v>0</v>
      </c>
      <c r="K6" s="13">
        <f t="shared" ref="K6:K13" si="1">SUM(B6:J6)</f>
        <v>26877526</v>
      </c>
      <c r="M6" s="50"/>
    </row>
    <row r="7" spans="1:13" ht="20.100000000000001" customHeight="1" x14ac:dyDescent="0.2">
      <c r="A7" s="11" t="s">
        <v>22</v>
      </c>
      <c r="B7" s="12">
        <v>3161240</v>
      </c>
      <c r="C7" s="12"/>
      <c r="D7" s="12">
        <v>3487420</v>
      </c>
      <c r="E7" s="12">
        <v>100325</v>
      </c>
      <c r="F7" s="12">
        <v>331460</v>
      </c>
      <c r="G7" s="12">
        <v>170507</v>
      </c>
      <c r="H7" s="12">
        <v>0</v>
      </c>
      <c r="I7" s="12">
        <v>0</v>
      </c>
      <c r="J7" s="12">
        <v>0</v>
      </c>
      <c r="K7" s="13">
        <f t="shared" si="1"/>
        <v>7250952</v>
      </c>
      <c r="M7" s="50"/>
    </row>
    <row r="8" spans="1:13" ht="20.100000000000001" customHeight="1" x14ac:dyDescent="0.2">
      <c r="A8" s="11" t="s">
        <v>23</v>
      </c>
      <c r="B8" s="12">
        <v>48146725</v>
      </c>
      <c r="C8" s="12"/>
      <c r="D8" s="12">
        <v>131042318</v>
      </c>
      <c r="E8" s="12">
        <v>4089158</v>
      </c>
      <c r="F8" s="12">
        <v>0</v>
      </c>
      <c r="G8" s="12">
        <v>252155965</v>
      </c>
      <c r="H8" s="12">
        <v>0</v>
      </c>
      <c r="I8" s="12">
        <v>6022552</v>
      </c>
      <c r="J8" s="12">
        <v>0</v>
      </c>
      <c r="K8" s="13">
        <f t="shared" si="1"/>
        <v>441456718</v>
      </c>
      <c r="M8" s="50"/>
    </row>
    <row r="9" spans="1:13" ht="20.100000000000001" customHeight="1" x14ac:dyDescent="0.2">
      <c r="A9" s="11" t="s">
        <v>24</v>
      </c>
      <c r="B9" s="12">
        <v>3286880</v>
      </c>
      <c r="C9" s="12"/>
      <c r="D9" s="12">
        <v>2736181</v>
      </c>
      <c r="E9" s="12">
        <v>185867</v>
      </c>
      <c r="F9" s="12">
        <v>0</v>
      </c>
      <c r="G9" s="12">
        <v>22281570</v>
      </c>
      <c r="H9" s="12">
        <v>0</v>
      </c>
      <c r="I9" s="12">
        <v>0</v>
      </c>
      <c r="J9" s="12">
        <v>0</v>
      </c>
      <c r="K9" s="13">
        <f t="shared" si="1"/>
        <v>28490498</v>
      </c>
      <c r="M9" s="50"/>
    </row>
    <row r="10" spans="1:13" ht="20.100000000000001" customHeight="1" x14ac:dyDescent="0.2">
      <c r="A10" s="11" t="s">
        <v>25</v>
      </c>
      <c r="B10" s="12">
        <v>2458210</v>
      </c>
      <c r="C10" s="12"/>
      <c r="D10" s="12">
        <v>374589</v>
      </c>
      <c r="E10" s="12">
        <v>97400</v>
      </c>
      <c r="F10" s="12">
        <v>0</v>
      </c>
      <c r="G10" s="12">
        <v>86973</v>
      </c>
      <c r="H10" s="12">
        <v>0</v>
      </c>
      <c r="I10" s="12">
        <v>0</v>
      </c>
      <c r="J10" s="12">
        <v>0</v>
      </c>
      <c r="K10" s="13">
        <f t="shared" si="1"/>
        <v>3017172</v>
      </c>
      <c r="M10" s="50"/>
    </row>
    <row r="11" spans="1:13" ht="20.100000000000001" customHeight="1" x14ac:dyDescent="0.2">
      <c r="A11" s="11" t="s">
        <v>26</v>
      </c>
      <c r="B11" s="12">
        <v>1769696</v>
      </c>
      <c r="C11" s="12"/>
      <c r="D11" s="12">
        <v>2067779</v>
      </c>
      <c r="E11" s="12">
        <v>1052872</v>
      </c>
      <c r="F11" s="12">
        <v>25000</v>
      </c>
      <c r="G11" s="12">
        <v>445401</v>
      </c>
      <c r="H11" s="12">
        <v>0</v>
      </c>
      <c r="I11" s="12">
        <v>0</v>
      </c>
      <c r="J11" s="12">
        <v>0</v>
      </c>
      <c r="K11" s="13">
        <f t="shared" si="1"/>
        <v>5360748</v>
      </c>
      <c r="M11" s="50"/>
    </row>
    <row r="12" spans="1:13" ht="20.100000000000001" customHeight="1" x14ac:dyDescent="0.2">
      <c r="A12" s="11" t="s">
        <v>27</v>
      </c>
      <c r="B12" s="12">
        <v>85688802</v>
      </c>
      <c r="C12" s="12"/>
      <c r="D12" s="12">
        <v>82580197</v>
      </c>
      <c r="E12" s="12">
        <v>559000</v>
      </c>
      <c r="F12" s="12">
        <v>0</v>
      </c>
      <c r="G12" s="12">
        <v>8172001</v>
      </c>
      <c r="H12" s="12">
        <v>0</v>
      </c>
      <c r="I12" s="12">
        <v>0</v>
      </c>
      <c r="J12" s="12">
        <v>0</v>
      </c>
      <c r="K12" s="13">
        <f t="shared" si="1"/>
        <v>177000000</v>
      </c>
      <c r="M12" s="50"/>
    </row>
    <row r="13" spans="1:13" ht="20.100000000000001" customHeight="1" x14ac:dyDescent="0.2">
      <c r="A13" s="11" t="s">
        <v>28</v>
      </c>
      <c r="B13" s="12">
        <v>1967828</v>
      </c>
      <c r="C13" s="12"/>
      <c r="D13" s="12">
        <v>668804</v>
      </c>
      <c r="E13" s="12">
        <v>8000</v>
      </c>
      <c r="F13" s="12">
        <v>0</v>
      </c>
      <c r="G13" s="12">
        <v>425900</v>
      </c>
      <c r="H13" s="12">
        <v>0</v>
      </c>
      <c r="I13" s="12">
        <v>0</v>
      </c>
      <c r="J13" s="12">
        <v>0</v>
      </c>
      <c r="K13" s="13">
        <f t="shared" si="1"/>
        <v>3070532</v>
      </c>
      <c r="M13" s="50"/>
    </row>
    <row r="14" spans="1:13" ht="21" customHeight="1" x14ac:dyDescent="0.2">
      <c r="A14" s="14" t="s">
        <v>29</v>
      </c>
      <c r="B14" s="15">
        <f>B15</f>
        <v>68651</v>
      </c>
      <c r="C14" s="15">
        <f t="shared" ref="C14:I14" si="2">C15</f>
        <v>0</v>
      </c>
      <c r="D14" s="15">
        <f t="shared" si="2"/>
        <v>46000</v>
      </c>
      <c r="E14" s="15">
        <f t="shared" si="2"/>
        <v>0</v>
      </c>
      <c r="F14" s="15">
        <f t="shared" si="2"/>
        <v>121856344</v>
      </c>
      <c r="G14" s="15">
        <f t="shared" si="2"/>
        <v>0</v>
      </c>
      <c r="H14" s="15">
        <f t="shared" si="2"/>
        <v>120000</v>
      </c>
      <c r="I14" s="15">
        <f t="shared" si="2"/>
        <v>0</v>
      </c>
      <c r="J14" s="15">
        <f>J15</f>
        <v>0</v>
      </c>
      <c r="K14" s="10">
        <f>K15</f>
        <v>122090995</v>
      </c>
      <c r="M14" s="50"/>
    </row>
    <row r="15" spans="1:13" ht="20.100000000000001" customHeight="1" x14ac:dyDescent="0.2">
      <c r="A15" s="11" t="s">
        <v>30</v>
      </c>
      <c r="B15" s="12">
        <v>68651</v>
      </c>
      <c r="C15" s="12"/>
      <c r="D15" s="12">
        <v>46000</v>
      </c>
      <c r="E15" s="12">
        <v>0</v>
      </c>
      <c r="F15" s="12">
        <v>121856344</v>
      </c>
      <c r="G15" s="12">
        <v>0</v>
      </c>
      <c r="H15" s="12">
        <v>120000</v>
      </c>
      <c r="I15" s="12">
        <v>0</v>
      </c>
      <c r="J15" s="12">
        <v>0</v>
      </c>
      <c r="K15" s="13">
        <f t="shared" ref="K15" si="3">SUM(B15:J15)</f>
        <v>122090995</v>
      </c>
      <c r="M15" s="50"/>
    </row>
    <row r="16" spans="1:13" ht="21" customHeight="1" x14ac:dyDescent="0.2">
      <c r="A16" s="8" t="s">
        <v>31</v>
      </c>
      <c r="B16" s="9">
        <f>SUM(B17:B21)</f>
        <v>33655284</v>
      </c>
      <c r="C16" s="9">
        <f t="shared" ref="C16:K16" si="4">SUM(C17:C21)</f>
        <v>0</v>
      </c>
      <c r="D16" s="9">
        <f t="shared" si="4"/>
        <v>31978194</v>
      </c>
      <c r="E16" s="9">
        <f t="shared" si="4"/>
        <v>2271730</v>
      </c>
      <c r="F16" s="9">
        <f t="shared" si="4"/>
        <v>167492919</v>
      </c>
      <c r="G16" s="9">
        <f t="shared" si="4"/>
        <v>8288376</v>
      </c>
      <c r="H16" s="9">
        <f t="shared" si="4"/>
        <v>0</v>
      </c>
      <c r="I16" s="9">
        <f t="shared" si="4"/>
        <v>4245910</v>
      </c>
      <c r="J16" s="9">
        <f t="shared" si="4"/>
        <v>0</v>
      </c>
      <c r="K16" s="10">
        <f t="shared" si="4"/>
        <v>247932413</v>
      </c>
      <c r="M16" s="50"/>
    </row>
    <row r="17" spans="1:13" ht="30" customHeight="1" x14ac:dyDescent="0.2">
      <c r="A17" s="11" t="s">
        <v>32</v>
      </c>
      <c r="B17" s="12">
        <v>13000000</v>
      </c>
      <c r="C17" s="12">
        <v>0</v>
      </c>
      <c r="D17" s="12">
        <v>6085768</v>
      </c>
      <c r="E17" s="12">
        <v>820115</v>
      </c>
      <c r="F17" s="12">
        <v>165074320</v>
      </c>
      <c r="G17" s="12">
        <v>680000</v>
      </c>
      <c r="H17" s="12">
        <v>0</v>
      </c>
      <c r="I17" s="12">
        <v>4245910</v>
      </c>
      <c r="J17" s="12">
        <v>0</v>
      </c>
      <c r="K17" s="13">
        <f>SUM(B17:J17)</f>
        <v>189906113</v>
      </c>
      <c r="M17" s="50"/>
    </row>
    <row r="18" spans="1:13" ht="20.100000000000001" customHeight="1" x14ac:dyDescent="0.2">
      <c r="A18" s="11" t="s">
        <v>33</v>
      </c>
      <c r="B18" s="12">
        <v>285005</v>
      </c>
      <c r="C18" s="12"/>
      <c r="D18" s="12">
        <v>54432</v>
      </c>
      <c r="E18" s="12">
        <v>3800</v>
      </c>
      <c r="F18" s="12">
        <v>0</v>
      </c>
      <c r="G18" s="12">
        <v>3300</v>
      </c>
      <c r="H18" s="12">
        <v>0</v>
      </c>
      <c r="I18" s="12">
        <v>0</v>
      </c>
      <c r="J18" s="12">
        <v>0</v>
      </c>
      <c r="K18" s="13">
        <f>SUM(B18:J18)</f>
        <v>346537</v>
      </c>
      <c r="M18" s="50"/>
    </row>
    <row r="19" spans="1:13" ht="20.100000000000001" customHeight="1" x14ac:dyDescent="0.2">
      <c r="A19" s="11" t="s">
        <v>34</v>
      </c>
      <c r="B19" s="12">
        <v>12886860</v>
      </c>
      <c r="C19" s="12"/>
      <c r="D19" s="12">
        <v>5200039</v>
      </c>
      <c r="E19" s="12">
        <v>759250</v>
      </c>
      <c r="F19" s="12">
        <v>72120</v>
      </c>
      <c r="G19" s="12">
        <v>5713055</v>
      </c>
      <c r="H19" s="12">
        <v>0</v>
      </c>
      <c r="I19" s="12">
        <v>0</v>
      </c>
      <c r="J19" s="12">
        <v>0</v>
      </c>
      <c r="K19" s="13">
        <f>SUM(B19:J19)</f>
        <v>24631324</v>
      </c>
      <c r="M19" s="50"/>
    </row>
    <row r="20" spans="1:13" ht="20.100000000000001" customHeight="1" x14ac:dyDescent="0.2">
      <c r="A20" s="11" t="s">
        <v>35</v>
      </c>
      <c r="B20" s="12">
        <v>5586155</v>
      </c>
      <c r="C20" s="12"/>
      <c r="D20" s="12">
        <v>19852180</v>
      </c>
      <c r="E20" s="12">
        <v>668105</v>
      </c>
      <c r="F20" s="12">
        <v>57000</v>
      </c>
      <c r="G20" s="12">
        <v>231360</v>
      </c>
      <c r="H20" s="12">
        <v>0</v>
      </c>
      <c r="I20" s="12">
        <v>0</v>
      </c>
      <c r="J20" s="12">
        <v>0</v>
      </c>
      <c r="K20" s="13">
        <f>SUM(B20:J20)</f>
        <v>26394800</v>
      </c>
      <c r="M20" s="50"/>
    </row>
    <row r="21" spans="1:13" ht="20.100000000000001" customHeight="1" x14ac:dyDescent="0.2">
      <c r="A21" s="11" t="s">
        <v>36</v>
      </c>
      <c r="B21" s="12">
        <v>1897264</v>
      </c>
      <c r="C21" s="12"/>
      <c r="D21" s="12">
        <v>785775</v>
      </c>
      <c r="E21" s="12">
        <v>20460</v>
      </c>
      <c r="F21" s="12">
        <v>2289479</v>
      </c>
      <c r="G21" s="12">
        <v>1660661</v>
      </c>
      <c r="H21" s="12">
        <v>0</v>
      </c>
      <c r="I21" s="12">
        <v>0</v>
      </c>
      <c r="J21" s="12">
        <v>0</v>
      </c>
      <c r="K21" s="13">
        <f>SUM(B21:J21)</f>
        <v>6653639</v>
      </c>
      <c r="M21" s="50"/>
    </row>
    <row r="22" spans="1:13" ht="21" customHeight="1" x14ac:dyDescent="0.2">
      <c r="A22" s="8" t="s">
        <v>37</v>
      </c>
      <c r="B22" s="9">
        <f>SUM(B23:B27)</f>
        <v>23037989</v>
      </c>
      <c r="C22" s="9">
        <f t="shared" ref="C22:K22" si="5">SUM(C23:C27)</f>
        <v>0</v>
      </c>
      <c r="D22" s="9">
        <f t="shared" si="5"/>
        <v>29259132</v>
      </c>
      <c r="E22" s="9">
        <f t="shared" si="5"/>
        <v>1169175</v>
      </c>
      <c r="F22" s="9">
        <f t="shared" si="5"/>
        <v>746008</v>
      </c>
      <c r="G22" s="9">
        <f t="shared" si="5"/>
        <v>12756567</v>
      </c>
      <c r="H22" s="9">
        <f t="shared" si="5"/>
        <v>0</v>
      </c>
      <c r="I22" s="9">
        <f t="shared" si="5"/>
        <v>0</v>
      </c>
      <c r="J22" s="9">
        <f t="shared" si="5"/>
        <v>0</v>
      </c>
      <c r="K22" s="10">
        <f t="shared" si="5"/>
        <v>66968871</v>
      </c>
      <c r="M22" s="50"/>
    </row>
    <row r="23" spans="1:13" ht="20.100000000000001" customHeight="1" x14ac:dyDescent="0.2">
      <c r="A23" s="11" t="s">
        <v>38</v>
      </c>
      <c r="B23" s="12">
        <v>6253792</v>
      </c>
      <c r="C23" s="12"/>
      <c r="D23" s="12">
        <v>2881484</v>
      </c>
      <c r="E23" s="12">
        <v>328345</v>
      </c>
      <c r="F23" s="12">
        <v>461968</v>
      </c>
      <c r="G23" s="12">
        <v>282305</v>
      </c>
      <c r="H23" s="12">
        <v>0</v>
      </c>
      <c r="I23" s="12">
        <v>0</v>
      </c>
      <c r="J23" s="12">
        <v>0</v>
      </c>
      <c r="K23" s="13">
        <f>SUM(B23:J23)</f>
        <v>10207894</v>
      </c>
      <c r="M23" s="50"/>
    </row>
    <row r="24" spans="1:13" ht="20.100000000000001" customHeight="1" x14ac:dyDescent="0.2">
      <c r="A24" s="11" t="s">
        <v>39</v>
      </c>
      <c r="B24" s="12">
        <v>1238935</v>
      </c>
      <c r="C24" s="12"/>
      <c r="D24" s="12">
        <v>885934</v>
      </c>
      <c r="E24" s="12">
        <v>110620</v>
      </c>
      <c r="F24" s="12">
        <v>0</v>
      </c>
      <c r="G24" s="12">
        <v>20000</v>
      </c>
      <c r="H24" s="12">
        <v>0</v>
      </c>
      <c r="I24" s="12">
        <v>0</v>
      </c>
      <c r="J24" s="12">
        <v>0</v>
      </c>
      <c r="K24" s="13">
        <f>SUM(B24:J24)</f>
        <v>2255489</v>
      </c>
      <c r="M24" s="50"/>
    </row>
    <row r="25" spans="1:13" ht="20.100000000000001" customHeight="1" x14ac:dyDescent="0.2">
      <c r="A25" s="11" t="s">
        <v>40</v>
      </c>
      <c r="B25" s="12">
        <v>859725</v>
      </c>
      <c r="C25" s="12"/>
      <c r="D25" s="12">
        <v>31849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3">
        <f>SUM(B25:J25)</f>
        <v>891574</v>
      </c>
      <c r="M25" s="50"/>
    </row>
    <row r="26" spans="1:13" ht="20.100000000000001" customHeight="1" x14ac:dyDescent="0.2">
      <c r="A26" s="11" t="s">
        <v>41</v>
      </c>
      <c r="B26" s="12">
        <v>8900895</v>
      </c>
      <c r="C26" s="12"/>
      <c r="D26" s="12">
        <v>21061686</v>
      </c>
      <c r="E26" s="12">
        <v>470830</v>
      </c>
      <c r="F26" s="12">
        <v>284040</v>
      </c>
      <c r="G26" s="12">
        <v>890550</v>
      </c>
      <c r="H26" s="12">
        <v>0</v>
      </c>
      <c r="I26" s="12">
        <v>0</v>
      </c>
      <c r="J26" s="12">
        <v>0</v>
      </c>
      <c r="K26" s="13">
        <f>SUM(B26:J26)</f>
        <v>31608001</v>
      </c>
      <c r="M26" s="50"/>
    </row>
    <row r="27" spans="1:13" ht="20.100000000000001" customHeight="1" x14ac:dyDescent="0.2">
      <c r="A27" s="11" t="s">
        <v>42</v>
      </c>
      <c r="B27" s="12">
        <v>5784642</v>
      </c>
      <c r="C27" s="12"/>
      <c r="D27" s="12">
        <v>4398179</v>
      </c>
      <c r="E27" s="12">
        <v>259380</v>
      </c>
      <c r="F27" s="12">
        <v>0</v>
      </c>
      <c r="G27" s="12">
        <v>11563712</v>
      </c>
      <c r="H27" s="12">
        <v>0</v>
      </c>
      <c r="I27" s="12">
        <v>0</v>
      </c>
      <c r="J27" s="12">
        <v>0</v>
      </c>
      <c r="K27" s="13">
        <f>SUM(B27:J27)</f>
        <v>22005913</v>
      </c>
      <c r="M27" s="50"/>
    </row>
    <row r="28" spans="1:13" ht="21" customHeight="1" x14ac:dyDescent="0.2">
      <c r="A28" s="8" t="s">
        <v>43</v>
      </c>
      <c r="B28" s="9">
        <f>SUM(B29:B33)</f>
        <v>129056439</v>
      </c>
      <c r="C28" s="9">
        <f>SUM(C29:C33)</f>
        <v>376500</v>
      </c>
      <c r="D28" s="9">
        <f t="shared" ref="D28:K28" si="6">SUM(D29:D33)</f>
        <v>104720724</v>
      </c>
      <c r="E28" s="9">
        <f t="shared" si="6"/>
        <v>1998400</v>
      </c>
      <c r="F28" s="9">
        <f t="shared" si="6"/>
        <v>17401479</v>
      </c>
      <c r="G28" s="9">
        <f t="shared" si="6"/>
        <v>4295930</v>
      </c>
      <c r="H28" s="9">
        <f t="shared" si="6"/>
        <v>0</v>
      </c>
      <c r="I28" s="9">
        <f t="shared" si="6"/>
        <v>5294600</v>
      </c>
      <c r="J28" s="9">
        <f t="shared" si="6"/>
        <v>0</v>
      </c>
      <c r="K28" s="10">
        <f t="shared" si="6"/>
        <v>263144072</v>
      </c>
      <c r="M28" s="50"/>
    </row>
    <row r="29" spans="1:13" ht="20.100000000000001" customHeight="1" x14ac:dyDescent="0.2">
      <c r="A29" s="11" t="s">
        <v>44</v>
      </c>
      <c r="B29" s="12">
        <v>76807749</v>
      </c>
      <c r="C29" s="12"/>
      <c r="D29" s="12">
        <v>43017011</v>
      </c>
      <c r="E29" s="12">
        <v>1222160</v>
      </c>
      <c r="F29" s="12">
        <v>1599735</v>
      </c>
      <c r="G29" s="12">
        <v>1513270</v>
      </c>
      <c r="H29" s="12">
        <v>0</v>
      </c>
      <c r="I29" s="12">
        <v>0</v>
      </c>
      <c r="J29" s="12">
        <v>0</v>
      </c>
      <c r="K29" s="13">
        <f>SUM(B29:J29)</f>
        <v>124159925</v>
      </c>
      <c r="M29" s="50"/>
    </row>
    <row r="30" spans="1:13" ht="20.100000000000001" customHeight="1" x14ac:dyDescent="0.2">
      <c r="A30" s="11" t="s">
        <v>45</v>
      </c>
      <c r="B30" s="12">
        <v>2207645</v>
      </c>
      <c r="C30" s="12"/>
      <c r="D30" s="12">
        <v>1793960</v>
      </c>
      <c r="E30" s="12">
        <v>340670</v>
      </c>
      <c r="F30" s="12">
        <v>6240725</v>
      </c>
      <c r="G30" s="12">
        <v>713100</v>
      </c>
      <c r="H30" s="12">
        <v>0</v>
      </c>
      <c r="I30" s="12">
        <v>5294600</v>
      </c>
      <c r="J30" s="12">
        <v>0</v>
      </c>
      <c r="K30" s="13">
        <f>SUM(B30:J30)</f>
        <v>16590700</v>
      </c>
      <c r="M30" s="50"/>
    </row>
    <row r="31" spans="1:13" ht="20.100000000000001" customHeight="1" x14ac:dyDescent="0.2">
      <c r="A31" s="11" t="s">
        <v>46</v>
      </c>
      <c r="B31" s="12">
        <v>16389450</v>
      </c>
      <c r="C31" s="12">
        <v>376500</v>
      </c>
      <c r="D31" s="12">
        <v>47193875</v>
      </c>
      <c r="E31" s="12">
        <v>238370</v>
      </c>
      <c r="F31" s="12">
        <v>405000</v>
      </c>
      <c r="G31" s="12">
        <v>1869560</v>
      </c>
      <c r="H31" s="12">
        <v>0</v>
      </c>
      <c r="I31" s="12">
        <v>0</v>
      </c>
      <c r="J31" s="12">
        <v>0</v>
      </c>
      <c r="K31" s="13">
        <f>SUM(B31:J31)</f>
        <v>66472755</v>
      </c>
      <c r="M31" s="50"/>
    </row>
    <row r="32" spans="1:13" ht="20.100000000000001" customHeight="1" x14ac:dyDescent="0.2">
      <c r="A32" s="11" t="s">
        <v>47</v>
      </c>
      <c r="B32" s="12">
        <v>25399155</v>
      </c>
      <c r="C32" s="12">
        <v>0</v>
      </c>
      <c r="D32" s="12">
        <v>3998181</v>
      </c>
      <c r="E32" s="12">
        <v>132970</v>
      </c>
      <c r="F32" s="12">
        <v>131847</v>
      </c>
      <c r="G32" s="12">
        <v>150000</v>
      </c>
      <c r="H32" s="12">
        <v>0</v>
      </c>
      <c r="I32" s="12">
        <v>0</v>
      </c>
      <c r="J32" s="12">
        <v>0</v>
      </c>
      <c r="K32" s="13">
        <f>SUM(B32:J32)</f>
        <v>29812153</v>
      </c>
      <c r="M32" s="50"/>
    </row>
    <row r="33" spans="1:13" ht="20.100000000000001" customHeight="1" x14ac:dyDescent="0.2">
      <c r="A33" s="16" t="s">
        <v>48</v>
      </c>
      <c r="B33" s="12">
        <v>8252440</v>
      </c>
      <c r="C33" s="12">
        <v>0</v>
      </c>
      <c r="D33" s="12">
        <v>8717697</v>
      </c>
      <c r="E33" s="12">
        <v>64230</v>
      </c>
      <c r="F33" s="12">
        <v>9024172</v>
      </c>
      <c r="G33" s="12">
        <v>50000</v>
      </c>
      <c r="H33" s="12">
        <v>0</v>
      </c>
      <c r="I33" s="12">
        <v>0</v>
      </c>
      <c r="J33" s="12">
        <v>0</v>
      </c>
      <c r="K33" s="13">
        <f>SUM(B33:J33)</f>
        <v>26108539</v>
      </c>
      <c r="M33" s="50"/>
    </row>
    <row r="34" spans="1:13" ht="21" customHeight="1" x14ac:dyDescent="0.2">
      <c r="A34" s="8" t="s">
        <v>49</v>
      </c>
      <c r="B34" s="9">
        <f t="shared" ref="B34:K34" si="7">SUM(B35:B49)+SUM(B56:B81)</f>
        <v>448068122</v>
      </c>
      <c r="C34" s="9">
        <f t="shared" si="7"/>
        <v>0</v>
      </c>
      <c r="D34" s="9">
        <f t="shared" si="7"/>
        <v>341220824</v>
      </c>
      <c r="E34" s="9">
        <f t="shared" si="7"/>
        <v>3581216</v>
      </c>
      <c r="F34" s="9">
        <f t="shared" si="7"/>
        <v>106740</v>
      </c>
      <c r="G34" s="9">
        <f t="shared" si="7"/>
        <v>9188356</v>
      </c>
      <c r="H34" s="9">
        <f t="shared" si="7"/>
        <v>0</v>
      </c>
      <c r="I34" s="9">
        <f t="shared" si="7"/>
        <v>0</v>
      </c>
      <c r="J34" s="9">
        <f t="shared" si="7"/>
        <v>0</v>
      </c>
      <c r="K34" s="10">
        <f t="shared" si="7"/>
        <v>802165258</v>
      </c>
      <c r="M34" s="50"/>
    </row>
    <row r="35" spans="1:13" ht="20.100000000000001" customHeight="1" x14ac:dyDescent="0.2">
      <c r="A35" s="11" t="s">
        <v>50</v>
      </c>
      <c r="B35" s="12">
        <v>31237930</v>
      </c>
      <c r="C35" s="12"/>
      <c r="D35" s="12">
        <v>32156353</v>
      </c>
      <c r="E35" s="12">
        <v>64450</v>
      </c>
      <c r="F35" s="12">
        <v>0</v>
      </c>
      <c r="G35" s="12">
        <v>0</v>
      </c>
      <c r="H35" s="12">
        <v>0</v>
      </c>
      <c r="I35" s="12">
        <v>0</v>
      </c>
      <c r="J35" s="12">
        <v>0</v>
      </c>
      <c r="K35" s="13">
        <f t="shared" ref="K35:K49" si="8">SUM(B35:J35)</f>
        <v>63458733</v>
      </c>
      <c r="M35" s="50"/>
    </row>
    <row r="36" spans="1:13" ht="20.100000000000001" customHeight="1" x14ac:dyDescent="0.2">
      <c r="A36" s="11" t="s">
        <v>51</v>
      </c>
      <c r="B36" s="12">
        <v>20840640</v>
      </c>
      <c r="C36" s="12"/>
      <c r="D36" s="12">
        <v>11016180</v>
      </c>
      <c r="E36" s="12">
        <v>7000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3">
        <f t="shared" si="8"/>
        <v>31863820</v>
      </c>
      <c r="M36" s="50"/>
    </row>
    <row r="37" spans="1:13" ht="20.100000000000001" customHeight="1" x14ac:dyDescent="0.2">
      <c r="A37" s="11" t="s">
        <v>52</v>
      </c>
      <c r="B37" s="12">
        <v>12735440</v>
      </c>
      <c r="C37" s="12"/>
      <c r="D37" s="12">
        <v>6027960</v>
      </c>
      <c r="E37" s="12">
        <v>31440</v>
      </c>
      <c r="F37" s="12">
        <v>0</v>
      </c>
      <c r="G37" s="12">
        <v>0</v>
      </c>
      <c r="H37" s="12">
        <v>0</v>
      </c>
      <c r="I37" s="12">
        <v>0</v>
      </c>
      <c r="J37" s="12">
        <v>0</v>
      </c>
      <c r="K37" s="13">
        <f t="shared" si="8"/>
        <v>18794840</v>
      </c>
      <c r="M37" s="50"/>
    </row>
    <row r="38" spans="1:13" ht="20.100000000000001" customHeight="1" x14ac:dyDescent="0.2">
      <c r="A38" s="11" t="s">
        <v>53</v>
      </c>
      <c r="B38" s="12">
        <v>13328240</v>
      </c>
      <c r="C38" s="12"/>
      <c r="D38" s="12">
        <v>4958445</v>
      </c>
      <c r="E38" s="12">
        <v>41400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13">
        <f t="shared" si="8"/>
        <v>18328085</v>
      </c>
      <c r="M38" s="50"/>
    </row>
    <row r="39" spans="1:13" ht="20.100000000000001" customHeight="1" x14ac:dyDescent="0.2">
      <c r="A39" s="11" t="s">
        <v>54</v>
      </c>
      <c r="B39" s="12">
        <v>25629190</v>
      </c>
      <c r="C39" s="12"/>
      <c r="D39" s="12">
        <v>19837875</v>
      </c>
      <c r="E39" s="12">
        <v>57500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3">
        <f t="shared" si="8"/>
        <v>45524565</v>
      </c>
      <c r="M39" s="50"/>
    </row>
    <row r="40" spans="1:13" ht="20.100000000000001" customHeight="1" x14ac:dyDescent="0.2">
      <c r="A40" s="11" t="s">
        <v>55</v>
      </c>
      <c r="B40" s="12">
        <v>10322685</v>
      </c>
      <c r="C40" s="12"/>
      <c r="D40" s="12">
        <v>4445225</v>
      </c>
      <c r="E40" s="12">
        <v>17405</v>
      </c>
      <c r="F40" s="12">
        <v>0</v>
      </c>
      <c r="G40" s="12">
        <v>25500</v>
      </c>
      <c r="H40" s="12">
        <v>0</v>
      </c>
      <c r="I40" s="12">
        <v>0</v>
      </c>
      <c r="J40" s="12">
        <v>0</v>
      </c>
      <c r="K40" s="13">
        <f t="shared" si="8"/>
        <v>14810815</v>
      </c>
      <c r="M40" s="50"/>
    </row>
    <row r="41" spans="1:13" ht="20.100000000000001" customHeight="1" x14ac:dyDescent="0.2">
      <c r="A41" s="11" t="s">
        <v>56</v>
      </c>
      <c r="B41" s="12">
        <v>13340185</v>
      </c>
      <c r="C41" s="12"/>
      <c r="D41" s="12">
        <v>5896925</v>
      </c>
      <c r="E41" s="12">
        <v>97065</v>
      </c>
      <c r="F41" s="12">
        <v>1500</v>
      </c>
      <c r="G41" s="12">
        <v>101960</v>
      </c>
      <c r="H41" s="12">
        <v>0</v>
      </c>
      <c r="I41" s="12">
        <v>0</v>
      </c>
      <c r="J41" s="12">
        <v>0</v>
      </c>
      <c r="K41" s="13">
        <f t="shared" si="8"/>
        <v>19437635</v>
      </c>
      <c r="M41" s="50"/>
    </row>
    <row r="42" spans="1:13" ht="20.100000000000001" customHeight="1" x14ac:dyDescent="0.2">
      <c r="A42" s="11" t="s">
        <v>57</v>
      </c>
      <c r="B42" s="12">
        <v>7013445</v>
      </c>
      <c r="C42" s="12"/>
      <c r="D42" s="12">
        <v>2112965</v>
      </c>
      <c r="E42" s="12">
        <v>15960</v>
      </c>
      <c r="F42" s="12">
        <v>0</v>
      </c>
      <c r="G42" s="12">
        <v>0</v>
      </c>
      <c r="H42" s="12">
        <v>0</v>
      </c>
      <c r="I42" s="12">
        <v>0</v>
      </c>
      <c r="J42" s="12">
        <v>0</v>
      </c>
      <c r="K42" s="13">
        <f t="shared" si="8"/>
        <v>9142370</v>
      </c>
      <c r="M42" s="50"/>
    </row>
    <row r="43" spans="1:13" ht="20.100000000000001" customHeight="1" x14ac:dyDescent="0.2">
      <c r="A43" s="11" t="s">
        <v>58</v>
      </c>
      <c r="B43" s="12">
        <v>18692370</v>
      </c>
      <c r="C43" s="12"/>
      <c r="D43" s="12">
        <v>7943330</v>
      </c>
      <c r="E43" s="12">
        <v>39480</v>
      </c>
      <c r="F43" s="12">
        <v>0</v>
      </c>
      <c r="G43" s="12">
        <v>444940</v>
      </c>
      <c r="H43" s="12">
        <v>0</v>
      </c>
      <c r="I43" s="12">
        <v>0</v>
      </c>
      <c r="J43" s="12">
        <v>0</v>
      </c>
      <c r="K43" s="13">
        <f t="shared" si="8"/>
        <v>27120120</v>
      </c>
      <c r="M43" s="50"/>
    </row>
    <row r="44" spans="1:13" ht="20.100000000000001" customHeight="1" x14ac:dyDescent="0.2">
      <c r="A44" s="11" t="s">
        <v>59</v>
      </c>
      <c r="B44" s="12">
        <v>10623230</v>
      </c>
      <c r="C44" s="12"/>
      <c r="D44" s="12">
        <v>3433215</v>
      </c>
      <c r="E44" s="12">
        <v>15585</v>
      </c>
      <c r="F44" s="12">
        <v>0</v>
      </c>
      <c r="G44" s="12">
        <v>0</v>
      </c>
      <c r="H44" s="12">
        <v>0</v>
      </c>
      <c r="I44" s="12">
        <v>0</v>
      </c>
      <c r="J44" s="12">
        <v>0</v>
      </c>
      <c r="K44" s="13">
        <f t="shared" si="8"/>
        <v>14072030</v>
      </c>
      <c r="M44" s="50"/>
    </row>
    <row r="45" spans="1:13" ht="20.100000000000001" customHeight="1" x14ac:dyDescent="0.2">
      <c r="A45" s="11" t="s">
        <v>60</v>
      </c>
      <c r="B45" s="12">
        <v>10719340</v>
      </c>
      <c r="C45" s="12"/>
      <c r="D45" s="12">
        <v>3169355</v>
      </c>
      <c r="E45" s="12">
        <v>177730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3">
        <f t="shared" si="8"/>
        <v>14066425</v>
      </c>
      <c r="M45" s="50"/>
    </row>
    <row r="46" spans="1:13" ht="20.100000000000001" customHeight="1" x14ac:dyDescent="0.2">
      <c r="A46" s="11" t="s">
        <v>61</v>
      </c>
      <c r="B46" s="12">
        <v>25362310</v>
      </c>
      <c r="C46" s="12"/>
      <c r="D46" s="12">
        <v>24960545</v>
      </c>
      <c r="E46" s="12">
        <v>64600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3">
        <f t="shared" si="8"/>
        <v>50387455</v>
      </c>
      <c r="M46" s="50"/>
    </row>
    <row r="47" spans="1:13" ht="20.100000000000001" customHeight="1" x14ac:dyDescent="0.2">
      <c r="A47" s="11" t="s">
        <v>62</v>
      </c>
      <c r="B47" s="12">
        <v>9460232</v>
      </c>
      <c r="C47" s="12"/>
      <c r="D47" s="12">
        <v>4246869</v>
      </c>
      <c r="E47" s="12">
        <v>19489</v>
      </c>
      <c r="F47" s="12">
        <v>0</v>
      </c>
      <c r="G47" s="12">
        <v>0</v>
      </c>
      <c r="H47" s="12">
        <v>0</v>
      </c>
      <c r="I47" s="12">
        <v>0</v>
      </c>
      <c r="J47" s="12">
        <v>0</v>
      </c>
      <c r="K47" s="13">
        <f t="shared" si="8"/>
        <v>13726590</v>
      </c>
      <c r="M47" s="50"/>
    </row>
    <row r="48" spans="1:13" ht="20.100000000000001" customHeight="1" x14ac:dyDescent="0.2">
      <c r="A48" s="11" t="s">
        <v>63</v>
      </c>
      <c r="B48" s="17">
        <v>25795957</v>
      </c>
      <c r="C48" s="12"/>
      <c r="D48" s="12">
        <v>25632238</v>
      </c>
      <c r="E48" s="12">
        <v>92000</v>
      </c>
      <c r="F48" s="12">
        <v>0</v>
      </c>
      <c r="G48" s="12">
        <v>1666045</v>
      </c>
      <c r="H48" s="12">
        <v>0</v>
      </c>
      <c r="I48" s="12">
        <v>0</v>
      </c>
      <c r="J48" s="12">
        <v>0</v>
      </c>
      <c r="K48" s="13">
        <f t="shared" si="8"/>
        <v>53186240</v>
      </c>
      <c r="M48" s="50"/>
    </row>
    <row r="49" spans="1:13" ht="20.100000000000001" customHeight="1" thickBot="1" x14ac:dyDescent="0.25">
      <c r="A49" s="18" t="s">
        <v>64</v>
      </c>
      <c r="B49" s="19">
        <v>7361978</v>
      </c>
      <c r="C49" s="19"/>
      <c r="D49" s="19">
        <v>3831412</v>
      </c>
      <c r="E49" s="19">
        <v>20920</v>
      </c>
      <c r="F49" s="19">
        <v>0</v>
      </c>
      <c r="G49" s="19">
        <v>35000</v>
      </c>
      <c r="H49" s="19">
        <v>0</v>
      </c>
      <c r="I49" s="19">
        <v>0</v>
      </c>
      <c r="J49" s="19">
        <v>0</v>
      </c>
      <c r="K49" s="20">
        <f t="shared" si="8"/>
        <v>11249310</v>
      </c>
      <c r="M49" s="50"/>
    </row>
    <row r="50" spans="1:13" ht="13.5" customHeight="1" thickTop="1" x14ac:dyDescent="0.2">
      <c r="A50" s="21"/>
      <c r="B50" s="22"/>
      <c r="C50" s="22"/>
      <c r="D50" s="22"/>
      <c r="E50" s="22"/>
      <c r="F50" s="22"/>
      <c r="G50" s="22"/>
      <c r="H50" s="22"/>
      <c r="I50" s="22"/>
      <c r="J50" s="22"/>
      <c r="K50" s="23" t="s">
        <v>65</v>
      </c>
    </row>
    <row r="51" spans="1:13" ht="20.25" customHeight="1" x14ac:dyDescent="0.2">
      <c r="A51" s="54" t="s">
        <v>0</v>
      </c>
      <c r="B51" s="54"/>
      <c r="C51" s="54"/>
      <c r="D51" s="54"/>
      <c r="E51" s="54"/>
      <c r="F51" s="54"/>
      <c r="G51" s="54"/>
      <c r="H51" s="54"/>
      <c r="I51" s="55"/>
      <c r="J51" s="55"/>
      <c r="K51" s="55"/>
    </row>
    <row r="52" spans="1:13" ht="12.75" customHeight="1" x14ac:dyDescent="0.2">
      <c r="A52" s="56" t="s">
        <v>1</v>
      </c>
      <c r="B52" s="56"/>
      <c r="C52" s="56"/>
      <c r="D52" s="56"/>
      <c r="E52" s="56"/>
      <c r="F52" s="56"/>
      <c r="G52" s="56"/>
      <c r="H52" s="56"/>
      <c r="I52" s="56"/>
      <c r="J52" s="56"/>
      <c r="K52" s="56"/>
    </row>
    <row r="53" spans="1:13" ht="13.5" customHeight="1" thickBot="1" x14ac:dyDescent="0.25">
      <c r="A53" s="24" t="s">
        <v>66</v>
      </c>
      <c r="B53" s="22"/>
      <c r="C53" s="22"/>
      <c r="D53" s="22"/>
      <c r="E53" s="22"/>
      <c r="F53" s="22"/>
      <c r="G53" s="22"/>
      <c r="H53" s="22"/>
      <c r="I53" s="22"/>
      <c r="J53" s="22"/>
      <c r="K53" s="25"/>
    </row>
    <row r="54" spans="1:13" ht="60" customHeight="1" thickTop="1" x14ac:dyDescent="0.2">
      <c r="A54" s="2" t="s">
        <v>2</v>
      </c>
      <c r="B54" s="3" t="s">
        <v>67</v>
      </c>
      <c r="C54" s="4" t="s">
        <v>4</v>
      </c>
      <c r="D54" s="4" t="s">
        <v>5</v>
      </c>
      <c r="E54" s="4" t="s">
        <v>68</v>
      </c>
      <c r="F54" s="4" t="s">
        <v>7</v>
      </c>
      <c r="G54" s="4" t="s">
        <v>8</v>
      </c>
      <c r="H54" s="4" t="s">
        <v>9</v>
      </c>
      <c r="I54" s="4" t="s">
        <v>10</v>
      </c>
      <c r="J54" s="4" t="s">
        <v>11</v>
      </c>
      <c r="K54" s="57" t="s">
        <v>12</v>
      </c>
    </row>
    <row r="55" spans="1:13" ht="17.100000000000001" customHeight="1" x14ac:dyDescent="0.2">
      <c r="A55" s="5" t="s">
        <v>13</v>
      </c>
      <c r="B55" s="6">
        <v>51</v>
      </c>
      <c r="C55" s="7">
        <v>53</v>
      </c>
      <c r="D55" s="7">
        <v>54</v>
      </c>
      <c r="E55" s="7" t="s">
        <v>14</v>
      </c>
      <c r="F55" s="7" t="s">
        <v>15</v>
      </c>
      <c r="G55" s="7" t="s">
        <v>16</v>
      </c>
      <c r="H55" s="7" t="s">
        <v>17</v>
      </c>
      <c r="I55" s="7" t="s">
        <v>18</v>
      </c>
      <c r="J55" s="7" t="s">
        <v>19</v>
      </c>
      <c r="K55" s="58"/>
    </row>
    <row r="56" spans="1:13" ht="21" customHeight="1" x14ac:dyDescent="0.2">
      <c r="A56" s="11" t="s">
        <v>69</v>
      </c>
      <c r="B56" s="12">
        <v>8248265</v>
      </c>
      <c r="C56" s="12"/>
      <c r="D56" s="12">
        <v>1946855</v>
      </c>
      <c r="E56" s="12">
        <v>34795</v>
      </c>
      <c r="F56" s="12">
        <v>0</v>
      </c>
      <c r="G56" s="12">
        <v>0</v>
      </c>
      <c r="H56" s="12">
        <v>0</v>
      </c>
      <c r="I56" s="12">
        <v>0</v>
      </c>
      <c r="J56" s="12">
        <v>0</v>
      </c>
      <c r="K56" s="13">
        <f>SUM(B56:J56)</f>
        <v>10229915</v>
      </c>
      <c r="M56" s="50"/>
    </row>
    <row r="57" spans="1:13" ht="21" customHeight="1" x14ac:dyDescent="0.2">
      <c r="A57" s="11" t="s">
        <v>70</v>
      </c>
      <c r="B57" s="12">
        <v>5699020</v>
      </c>
      <c r="C57" s="12"/>
      <c r="D57" s="12">
        <v>1685085</v>
      </c>
      <c r="E57" s="12">
        <v>10000</v>
      </c>
      <c r="F57" s="12">
        <v>0</v>
      </c>
      <c r="G57" s="12">
        <v>0</v>
      </c>
      <c r="H57" s="12">
        <v>0</v>
      </c>
      <c r="I57" s="12">
        <v>0</v>
      </c>
      <c r="J57" s="12">
        <v>0</v>
      </c>
      <c r="K57" s="13">
        <f>SUM(B57:J57)</f>
        <v>7394105</v>
      </c>
      <c r="M57" s="50"/>
    </row>
    <row r="58" spans="1:13" ht="21" customHeight="1" x14ac:dyDescent="0.2">
      <c r="A58" s="11" t="s">
        <v>71</v>
      </c>
      <c r="B58" s="12">
        <v>4269769</v>
      </c>
      <c r="C58" s="12"/>
      <c r="D58" s="12">
        <v>1450696</v>
      </c>
      <c r="E58" s="12">
        <v>11700</v>
      </c>
      <c r="F58" s="12">
        <v>0</v>
      </c>
      <c r="G58" s="12">
        <v>0</v>
      </c>
      <c r="H58" s="12">
        <v>0</v>
      </c>
      <c r="I58" s="12">
        <v>0</v>
      </c>
      <c r="J58" s="12">
        <v>0</v>
      </c>
      <c r="K58" s="13">
        <f>SUM(B58:J58)</f>
        <v>5732165</v>
      </c>
      <c r="M58" s="50"/>
    </row>
    <row r="59" spans="1:13" ht="21" customHeight="1" x14ac:dyDescent="0.2">
      <c r="A59" s="11" t="s">
        <v>72</v>
      </c>
      <c r="B59" s="12">
        <v>4168835</v>
      </c>
      <c r="C59" s="12"/>
      <c r="D59" s="12">
        <v>2077245</v>
      </c>
      <c r="E59" s="12">
        <v>10300</v>
      </c>
      <c r="F59" s="12">
        <v>0</v>
      </c>
      <c r="G59" s="12">
        <v>0</v>
      </c>
      <c r="H59" s="12">
        <v>0</v>
      </c>
      <c r="I59" s="12">
        <v>0</v>
      </c>
      <c r="J59" s="12">
        <v>0</v>
      </c>
      <c r="K59" s="13">
        <f>SUM(B59:J59)</f>
        <v>6256380</v>
      </c>
      <c r="M59" s="50"/>
    </row>
    <row r="60" spans="1:13" ht="30" customHeight="1" x14ac:dyDescent="0.2">
      <c r="A60" s="11" t="s">
        <v>73</v>
      </c>
      <c r="B60" s="17">
        <v>4268245</v>
      </c>
      <c r="C60" s="12"/>
      <c r="D60" s="12">
        <v>834480</v>
      </c>
      <c r="E60" s="12">
        <v>4065</v>
      </c>
      <c r="F60" s="12">
        <v>0</v>
      </c>
      <c r="G60" s="12">
        <v>0</v>
      </c>
      <c r="H60" s="12">
        <v>0</v>
      </c>
      <c r="I60" s="12">
        <v>0</v>
      </c>
      <c r="J60" s="26">
        <v>0</v>
      </c>
      <c r="K60" s="13">
        <f>SUM(B60:J60)</f>
        <v>5106790</v>
      </c>
      <c r="M60" s="50"/>
    </row>
    <row r="61" spans="1:13" ht="21" customHeight="1" x14ac:dyDescent="0.2">
      <c r="A61" s="11" t="s">
        <v>74</v>
      </c>
      <c r="B61" s="12">
        <v>4386585</v>
      </c>
      <c r="C61" s="12"/>
      <c r="D61" s="12">
        <v>921560</v>
      </c>
      <c r="E61" s="12">
        <v>21600</v>
      </c>
      <c r="F61" s="12">
        <v>0</v>
      </c>
      <c r="G61" s="12">
        <v>0</v>
      </c>
      <c r="H61" s="12">
        <v>0</v>
      </c>
      <c r="I61" s="12">
        <v>0</v>
      </c>
      <c r="J61" s="12">
        <v>0</v>
      </c>
      <c r="K61" s="13">
        <f t="shared" ref="K61:K81" si="9">SUM(B61:J61)</f>
        <v>5329745</v>
      </c>
      <c r="M61" s="50"/>
    </row>
    <row r="62" spans="1:13" ht="21" customHeight="1" x14ac:dyDescent="0.2">
      <c r="A62" s="27" t="s">
        <v>75</v>
      </c>
      <c r="B62" s="17">
        <v>5407045</v>
      </c>
      <c r="C62" s="12"/>
      <c r="D62" s="12">
        <v>1785350</v>
      </c>
      <c r="E62" s="12">
        <v>2500</v>
      </c>
      <c r="F62" s="12">
        <v>0</v>
      </c>
      <c r="G62" s="12">
        <v>0</v>
      </c>
      <c r="H62" s="12">
        <v>0</v>
      </c>
      <c r="I62" s="12">
        <v>0</v>
      </c>
      <c r="J62" s="12">
        <v>0</v>
      </c>
      <c r="K62" s="13">
        <f t="shared" si="9"/>
        <v>7194895</v>
      </c>
      <c r="M62" s="50"/>
    </row>
    <row r="63" spans="1:13" ht="21" customHeight="1" x14ac:dyDescent="0.2">
      <c r="A63" s="27" t="s">
        <v>76</v>
      </c>
      <c r="B63" s="17">
        <v>4407105</v>
      </c>
      <c r="C63" s="12"/>
      <c r="D63" s="12">
        <v>959015</v>
      </c>
      <c r="E63" s="12">
        <v>17150</v>
      </c>
      <c r="F63" s="12">
        <v>0</v>
      </c>
      <c r="G63" s="12">
        <v>14000</v>
      </c>
      <c r="H63" s="12">
        <v>0</v>
      </c>
      <c r="I63" s="12">
        <v>0</v>
      </c>
      <c r="J63" s="12">
        <v>0</v>
      </c>
      <c r="K63" s="13">
        <f t="shared" si="9"/>
        <v>5397270</v>
      </c>
      <c r="M63" s="50"/>
    </row>
    <row r="64" spans="1:13" ht="21" customHeight="1" x14ac:dyDescent="0.2">
      <c r="A64" s="27" t="s">
        <v>77</v>
      </c>
      <c r="B64" s="17">
        <v>5433241</v>
      </c>
      <c r="C64" s="12"/>
      <c r="D64" s="12">
        <v>1610194</v>
      </c>
      <c r="E64" s="12">
        <v>16200</v>
      </c>
      <c r="F64" s="12">
        <v>0</v>
      </c>
      <c r="G64" s="12">
        <v>0</v>
      </c>
      <c r="H64" s="12">
        <v>0</v>
      </c>
      <c r="I64" s="12">
        <v>0</v>
      </c>
      <c r="J64" s="12">
        <v>0</v>
      </c>
      <c r="K64" s="13">
        <f t="shared" si="9"/>
        <v>7059635</v>
      </c>
      <c r="M64" s="50"/>
    </row>
    <row r="65" spans="1:13" ht="21" customHeight="1" x14ac:dyDescent="0.2">
      <c r="A65" s="27" t="s">
        <v>78</v>
      </c>
      <c r="B65" s="17">
        <v>4076570</v>
      </c>
      <c r="C65" s="12"/>
      <c r="D65" s="12">
        <v>2285945</v>
      </c>
      <c r="E65" s="12">
        <v>12550</v>
      </c>
      <c r="F65" s="12">
        <v>0</v>
      </c>
      <c r="G65" s="12">
        <v>0</v>
      </c>
      <c r="H65" s="12">
        <v>0</v>
      </c>
      <c r="I65" s="12">
        <v>0</v>
      </c>
      <c r="J65" s="12">
        <v>0</v>
      </c>
      <c r="K65" s="13">
        <f t="shared" si="9"/>
        <v>6375065</v>
      </c>
      <c r="M65" s="50"/>
    </row>
    <row r="66" spans="1:13" ht="21" customHeight="1" x14ac:dyDescent="0.2">
      <c r="A66" s="27" t="s">
        <v>79</v>
      </c>
      <c r="B66" s="17">
        <v>4079985</v>
      </c>
      <c r="C66" s="12"/>
      <c r="D66" s="12">
        <v>1140040</v>
      </c>
      <c r="E66" s="12">
        <v>24350</v>
      </c>
      <c r="F66" s="12">
        <v>0</v>
      </c>
      <c r="G66" s="12">
        <v>110000</v>
      </c>
      <c r="H66" s="12">
        <v>0</v>
      </c>
      <c r="I66" s="12">
        <v>0</v>
      </c>
      <c r="J66" s="12">
        <v>0</v>
      </c>
      <c r="K66" s="13">
        <f t="shared" si="9"/>
        <v>5354375</v>
      </c>
      <c r="M66" s="50"/>
    </row>
    <row r="67" spans="1:13" ht="21" customHeight="1" x14ac:dyDescent="0.2">
      <c r="A67" s="27" t="s">
        <v>80</v>
      </c>
      <c r="B67" s="17">
        <v>4657810</v>
      </c>
      <c r="C67" s="12"/>
      <c r="D67" s="12">
        <v>1521455</v>
      </c>
      <c r="E67" s="12">
        <v>22400</v>
      </c>
      <c r="F67" s="12">
        <v>0</v>
      </c>
      <c r="G67" s="12">
        <v>0</v>
      </c>
      <c r="H67" s="12">
        <v>0</v>
      </c>
      <c r="I67" s="12">
        <v>0</v>
      </c>
      <c r="J67" s="12">
        <v>0</v>
      </c>
      <c r="K67" s="13">
        <f t="shared" si="9"/>
        <v>6201665</v>
      </c>
      <c r="M67" s="50"/>
    </row>
    <row r="68" spans="1:13" ht="21" customHeight="1" x14ac:dyDescent="0.2">
      <c r="A68" s="27" t="s">
        <v>81</v>
      </c>
      <c r="B68" s="17">
        <v>4301640</v>
      </c>
      <c r="C68" s="12"/>
      <c r="D68" s="12">
        <v>1465075</v>
      </c>
      <c r="E68" s="12">
        <v>2600</v>
      </c>
      <c r="F68" s="12">
        <v>0</v>
      </c>
      <c r="G68" s="12">
        <v>0</v>
      </c>
      <c r="H68" s="12">
        <v>0</v>
      </c>
      <c r="I68" s="12">
        <v>0</v>
      </c>
      <c r="J68" s="12">
        <v>0</v>
      </c>
      <c r="K68" s="13">
        <f t="shared" si="9"/>
        <v>5769315</v>
      </c>
      <c r="M68" s="50"/>
    </row>
    <row r="69" spans="1:13" ht="21" customHeight="1" x14ac:dyDescent="0.2">
      <c r="A69" s="27" t="s">
        <v>82</v>
      </c>
      <c r="B69" s="17">
        <v>2995840</v>
      </c>
      <c r="C69" s="12"/>
      <c r="D69" s="12">
        <v>698265</v>
      </c>
      <c r="E69" s="12">
        <v>6600</v>
      </c>
      <c r="F69" s="12">
        <v>0</v>
      </c>
      <c r="G69" s="12">
        <v>0</v>
      </c>
      <c r="H69" s="12">
        <v>0</v>
      </c>
      <c r="I69" s="12">
        <v>0</v>
      </c>
      <c r="J69" s="12">
        <v>0</v>
      </c>
      <c r="K69" s="13">
        <f t="shared" si="9"/>
        <v>3700705</v>
      </c>
      <c r="M69" s="50"/>
    </row>
    <row r="70" spans="1:13" ht="21" customHeight="1" x14ac:dyDescent="0.2">
      <c r="A70" s="27" t="s">
        <v>83</v>
      </c>
      <c r="B70" s="17">
        <v>2283405</v>
      </c>
      <c r="C70" s="12"/>
      <c r="D70" s="12">
        <v>1698670</v>
      </c>
      <c r="E70" s="12">
        <v>41345</v>
      </c>
      <c r="F70" s="12">
        <v>0</v>
      </c>
      <c r="G70" s="12">
        <v>161435</v>
      </c>
      <c r="H70" s="12">
        <v>0</v>
      </c>
      <c r="I70" s="12">
        <v>0</v>
      </c>
      <c r="J70" s="12">
        <v>0</v>
      </c>
      <c r="K70" s="13">
        <f t="shared" si="9"/>
        <v>4184855</v>
      </c>
      <c r="M70" s="50"/>
    </row>
    <row r="71" spans="1:13" ht="21" customHeight="1" x14ac:dyDescent="0.2">
      <c r="A71" s="27" t="s">
        <v>84</v>
      </c>
      <c r="B71" s="17">
        <v>13861545</v>
      </c>
      <c r="C71" s="12">
        <v>0</v>
      </c>
      <c r="D71" s="12">
        <v>1744185</v>
      </c>
      <c r="E71" s="12">
        <v>294785</v>
      </c>
      <c r="F71" s="12">
        <v>0</v>
      </c>
      <c r="G71" s="12">
        <v>13850</v>
      </c>
      <c r="H71" s="12">
        <v>0</v>
      </c>
      <c r="I71" s="12">
        <v>0</v>
      </c>
      <c r="J71" s="12">
        <v>0</v>
      </c>
      <c r="K71" s="13">
        <f t="shared" si="9"/>
        <v>15914365</v>
      </c>
      <c r="M71" s="50"/>
    </row>
    <row r="72" spans="1:13" ht="21" customHeight="1" x14ac:dyDescent="0.2">
      <c r="A72" s="27" t="s">
        <v>85</v>
      </c>
      <c r="B72" s="17">
        <v>460950</v>
      </c>
      <c r="C72" s="12"/>
      <c r="D72" s="12">
        <v>107735</v>
      </c>
      <c r="E72" s="12">
        <v>0</v>
      </c>
      <c r="F72" s="12">
        <v>0</v>
      </c>
      <c r="G72" s="12">
        <v>0</v>
      </c>
      <c r="H72" s="12">
        <v>0</v>
      </c>
      <c r="I72" s="12">
        <v>0</v>
      </c>
      <c r="J72" s="12">
        <v>0</v>
      </c>
      <c r="K72" s="13">
        <f t="shared" si="9"/>
        <v>568685</v>
      </c>
      <c r="M72" s="50"/>
    </row>
    <row r="73" spans="1:13" ht="21" customHeight="1" x14ac:dyDescent="0.2">
      <c r="A73" s="27" t="s">
        <v>86</v>
      </c>
      <c r="B73" s="17">
        <v>3181620</v>
      </c>
      <c r="C73" s="12"/>
      <c r="D73" s="12">
        <v>1084620</v>
      </c>
      <c r="E73" s="12">
        <v>90550</v>
      </c>
      <c r="F73" s="12">
        <v>0</v>
      </c>
      <c r="G73" s="12">
        <v>0</v>
      </c>
      <c r="H73" s="12">
        <v>0</v>
      </c>
      <c r="I73" s="12">
        <v>0</v>
      </c>
      <c r="J73" s="12">
        <v>0</v>
      </c>
      <c r="K73" s="13">
        <f t="shared" si="9"/>
        <v>4356790</v>
      </c>
      <c r="M73" s="50"/>
    </row>
    <row r="74" spans="1:13" ht="21" customHeight="1" x14ac:dyDescent="0.2">
      <c r="A74" s="27" t="s">
        <v>87</v>
      </c>
      <c r="B74" s="17">
        <v>61395275</v>
      </c>
      <c r="C74" s="12"/>
      <c r="D74" s="12">
        <v>13994902</v>
      </c>
      <c r="E74" s="12">
        <v>727680</v>
      </c>
      <c r="F74" s="12">
        <v>0</v>
      </c>
      <c r="G74" s="12">
        <v>530208</v>
      </c>
      <c r="H74" s="12">
        <v>0</v>
      </c>
      <c r="I74" s="12">
        <v>0</v>
      </c>
      <c r="J74" s="12">
        <v>0</v>
      </c>
      <c r="K74" s="13">
        <f t="shared" si="9"/>
        <v>76648065</v>
      </c>
      <c r="M74" s="50"/>
    </row>
    <row r="75" spans="1:13" ht="21" customHeight="1" x14ac:dyDescent="0.2">
      <c r="A75" s="27" t="s">
        <v>88</v>
      </c>
      <c r="B75" s="17">
        <v>30033455</v>
      </c>
      <c r="C75" s="12"/>
      <c r="D75" s="12">
        <v>129137995</v>
      </c>
      <c r="E75" s="12">
        <v>216300</v>
      </c>
      <c r="F75" s="12">
        <v>0</v>
      </c>
      <c r="G75" s="12">
        <v>5100000</v>
      </c>
      <c r="H75" s="12">
        <v>0</v>
      </c>
      <c r="I75" s="12">
        <v>0</v>
      </c>
      <c r="J75" s="12">
        <v>0</v>
      </c>
      <c r="K75" s="13">
        <f t="shared" si="9"/>
        <v>164487750</v>
      </c>
      <c r="M75" s="50"/>
    </row>
    <row r="76" spans="1:13" ht="21" customHeight="1" x14ac:dyDescent="0.2">
      <c r="A76" s="27" t="s">
        <v>89</v>
      </c>
      <c r="B76" s="17">
        <v>164785</v>
      </c>
      <c r="C76" s="12"/>
      <c r="D76" s="12">
        <v>2826960</v>
      </c>
      <c r="E76" s="12">
        <v>11490</v>
      </c>
      <c r="F76" s="12">
        <v>0</v>
      </c>
      <c r="G76" s="12">
        <v>120650</v>
      </c>
      <c r="H76" s="12">
        <v>0</v>
      </c>
      <c r="I76" s="12">
        <v>0</v>
      </c>
      <c r="J76" s="12">
        <v>0</v>
      </c>
      <c r="K76" s="13">
        <f t="shared" si="9"/>
        <v>3123885</v>
      </c>
      <c r="M76" s="50"/>
    </row>
    <row r="77" spans="1:13" ht="21" customHeight="1" x14ac:dyDescent="0.2">
      <c r="A77" s="27" t="s">
        <v>90</v>
      </c>
      <c r="B77" s="17">
        <v>275220</v>
      </c>
      <c r="C77" s="12"/>
      <c r="D77" s="12">
        <v>1133348</v>
      </c>
      <c r="E77" s="12">
        <v>19269</v>
      </c>
      <c r="F77" s="12">
        <v>0</v>
      </c>
      <c r="G77" s="12">
        <v>181108</v>
      </c>
      <c r="H77" s="12">
        <v>0</v>
      </c>
      <c r="I77" s="12">
        <v>0</v>
      </c>
      <c r="J77" s="12">
        <v>0</v>
      </c>
      <c r="K77" s="13">
        <f t="shared" si="9"/>
        <v>1608945</v>
      </c>
      <c r="M77" s="50"/>
    </row>
    <row r="78" spans="1:13" ht="21" customHeight="1" x14ac:dyDescent="0.2">
      <c r="A78" s="27" t="s">
        <v>91</v>
      </c>
      <c r="B78" s="17">
        <v>6392495</v>
      </c>
      <c r="C78" s="12"/>
      <c r="D78" s="12">
        <v>1902530</v>
      </c>
      <c r="E78" s="12">
        <v>618925</v>
      </c>
      <c r="F78" s="12">
        <v>0</v>
      </c>
      <c r="G78" s="12">
        <v>16000</v>
      </c>
      <c r="H78" s="12">
        <v>0</v>
      </c>
      <c r="I78" s="12">
        <v>0</v>
      </c>
      <c r="J78" s="12">
        <v>0</v>
      </c>
      <c r="K78" s="13">
        <f t="shared" si="9"/>
        <v>8929950</v>
      </c>
      <c r="M78" s="50"/>
    </row>
    <row r="79" spans="1:13" ht="21" customHeight="1" x14ac:dyDescent="0.2">
      <c r="A79" s="27" t="s">
        <v>92</v>
      </c>
      <c r="B79" s="17">
        <v>20482020</v>
      </c>
      <c r="C79" s="12"/>
      <c r="D79" s="12">
        <v>5188690</v>
      </c>
      <c r="E79" s="12">
        <v>551260</v>
      </c>
      <c r="F79" s="12">
        <v>105240</v>
      </c>
      <c r="G79" s="12">
        <v>443700</v>
      </c>
      <c r="H79" s="12">
        <v>0</v>
      </c>
      <c r="I79" s="12">
        <v>0</v>
      </c>
      <c r="J79" s="12">
        <v>0</v>
      </c>
      <c r="K79" s="13">
        <f t="shared" si="9"/>
        <v>26770910</v>
      </c>
      <c r="M79" s="50"/>
    </row>
    <row r="80" spans="1:13" ht="21" customHeight="1" x14ac:dyDescent="0.2">
      <c r="A80" s="27" t="s">
        <v>93</v>
      </c>
      <c r="B80" s="17">
        <v>674225</v>
      </c>
      <c r="C80" s="12"/>
      <c r="D80" s="12">
        <v>1473137</v>
      </c>
      <c r="E80" s="12">
        <v>23778</v>
      </c>
      <c r="F80" s="12">
        <v>0</v>
      </c>
      <c r="G80" s="12">
        <v>128860</v>
      </c>
      <c r="H80" s="12">
        <v>0</v>
      </c>
      <c r="I80" s="12">
        <v>0</v>
      </c>
      <c r="J80" s="12">
        <v>0</v>
      </c>
      <c r="K80" s="13">
        <f t="shared" si="9"/>
        <v>2300000</v>
      </c>
      <c r="M80" s="50"/>
    </row>
    <row r="81" spans="1:13" ht="21" customHeight="1" x14ac:dyDescent="0.2">
      <c r="A81" s="27" t="s">
        <v>94</v>
      </c>
      <c r="B81" s="17">
        <v>0</v>
      </c>
      <c r="C81" s="12"/>
      <c r="D81" s="12">
        <v>877900</v>
      </c>
      <c r="E81" s="12">
        <v>27000</v>
      </c>
      <c r="F81" s="12">
        <v>0</v>
      </c>
      <c r="G81" s="12">
        <v>95100</v>
      </c>
      <c r="H81" s="12">
        <v>0</v>
      </c>
      <c r="I81" s="12">
        <v>0</v>
      </c>
      <c r="J81" s="12">
        <v>0</v>
      </c>
      <c r="K81" s="13">
        <f t="shared" si="9"/>
        <v>1000000</v>
      </c>
      <c r="M81" s="50"/>
    </row>
    <row r="82" spans="1:13" ht="21" customHeight="1" x14ac:dyDescent="0.2">
      <c r="A82" s="28" t="s">
        <v>95</v>
      </c>
      <c r="B82" s="29">
        <f t="shared" ref="B82:K82" si="10">SUM(B83:B83)</f>
        <v>433772435</v>
      </c>
      <c r="C82" s="9">
        <f t="shared" si="10"/>
        <v>300437375</v>
      </c>
      <c r="D82" s="9">
        <f t="shared" si="10"/>
        <v>337390760</v>
      </c>
      <c r="E82" s="9">
        <f t="shared" si="10"/>
        <v>6124770</v>
      </c>
      <c r="F82" s="9">
        <f t="shared" si="10"/>
        <v>1829620</v>
      </c>
      <c r="G82" s="9">
        <f t="shared" si="10"/>
        <v>15870920</v>
      </c>
      <c r="H82" s="9">
        <f t="shared" si="10"/>
        <v>0</v>
      </c>
      <c r="I82" s="9">
        <f t="shared" si="10"/>
        <v>0</v>
      </c>
      <c r="J82" s="9">
        <f t="shared" si="10"/>
        <v>0</v>
      </c>
      <c r="K82" s="10">
        <f t="shared" si="10"/>
        <v>1095425880</v>
      </c>
      <c r="M82" s="50"/>
    </row>
    <row r="83" spans="1:13" ht="21" customHeight="1" x14ac:dyDescent="0.2">
      <c r="A83" s="27" t="s">
        <v>96</v>
      </c>
      <c r="B83" s="17">
        <v>433772435</v>
      </c>
      <c r="C83" s="12">
        <v>300437375</v>
      </c>
      <c r="D83" s="12">
        <v>337390760</v>
      </c>
      <c r="E83" s="12">
        <v>6124770</v>
      </c>
      <c r="F83" s="12">
        <v>1829620</v>
      </c>
      <c r="G83" s="12">
        <v>15870920</v>
      </c>
      <c r="H83" s="12">
        <v>0</v>
      </c>
      <c r="I83" s="12">
        <v>0</v>
      </c>
      <c r="J83" s="12">
        <v>0</v>
      </c>
      <c r="K83" s="13">
        <f>SUM(B83:J83)</f>
        <v>1095425880</v>
      </c>
      <c r="M83" s="50"/>
    </row>
    <row r="84" spans="1:13" ht="21" customHeight="1" x14ac:dyDescent="0.2">
      <c r="A84" s="28" t="s">
        <v>97</v>
      </c>
      <c r="B84" s="29">
        <f t="shared" ref="B84:K84" si="11">SUM(B85:B93)+SUM(B100:B104)</f>
        <v>68825179</v>
      </c>
      <c r="C84" s="9">
        <f t="shared" si="11"/>
        <v>0</v>
      </c>
      <c r="D84" s="9">
        <f t="shared" si="11"/>
        <v>60775926</v>
      </c>
      <c r="E84" s="9">
        <f t="shared" si="11"/>
        <v>7904445</v>
      </c>
      <c r="F84" s="9">
        <f t="shared" si="11"/>
        <v>2953550</v>
      </c>
      <c r="G84" s="9">
        <f t="shared" si="11"/>
        <v>21733913</v>
      </c>
      <c r="H84" s="9">
        <f t="shared" si="11"/>
        <v>0</v>
      </c>
      <c r="I84" s="9">
        <f t="shared" si="11"/>
        <v>1283245</v>
      </c>
      <c r="J84" s="9">
        <f t="shared" si="11"/>
        <v>0</v>
      </c>
      <c r="K84" s="10">
        <f t="shared" si="11"/>
        <v>163476258</v>
      </c>
      <c r="M84" s="50"/>
    </row>
    <row r="85" spans="1:13" ht="21" customHeight="1" x14ac:dyDescent="0.2">
      <c r="A85" s="27" t="s">
        <v>98</v>
      </c>
      <c r="B85" s="17">
        <v>1355460</v>
      </c>
      <c r="C85" s="12"/>
      <c r="D85" s="12">
        <v>2677624</v>
      </c>
      <c r="E85" s="12">
        <v>182124</v>
      </c>
      <c r="F85" s="12">
        <v>0</v>
      </c>
      <c r="G85" s="12">
        <v>39038</v>
      </c>
      <c r="H85" s="12">
        <v>0</v>
      </c>
      <c r="I85" s="12">
        <v>0</v>
      </c>
      <c r="J85" s="12">
        <v>0</v>
      </c>
      <c r="K85" s="13">
        <f t="shared" ref="K85:K93" si="12">SUM(B85:J85)</f>
        <v>4254246</v>
      </c>
      <c r="M85" s="50"/>
    </row>
    <row r="86" spans="1:13" ht="21" customHeight="1" x14ac:dyDescent="0.2">
      <c r="A86" s="27" t="s">
        <v>99</v>
      </c>
      <c r="B86" s="17">
        <v>513144</v>
      </c>
      <c r="C86" s="12"/>
      <c r="D86" s="12">
        <v>155601</v>
      </c>
      <c r="E86" s="12">
        <v>10874</v>
      </c>
      <c r="F86" s="12">
        <v>0</v>
      </c>
      <c r="G86" s="12">
        <v>0</v>
      </c>
      <c r="H86" s="12">
        <v>0</v>
      </c>
      <c r="I86" s="12">
        <v>0</v>
      </c>
      <c r="J86" s="12">
        <v>0</v>
      </c>
      <c r="K86" s="13">
        <f t="shared" si="12"/>
        <v>679619</v>
      </c>
      <c r="M86" s="50"/>
    </row>
    <row r="87" spans="1:13" ht="21" customHeight="1" x14ac:dyDescent="0.2">
      <c r="A87" s="27" t="s">
        <v>100</v>
      </c>
      <c r="B87" s="17">
        <v>10536885</v>
      </c>
      <c r="C87" s="12"/>
      <c r="D87" s="12">
        <v>8685300</v>
      </c>
      <c r="E87" s="12">
        <v>1159640</v>
      </c>
      <c r="F87" s="12">
        <v>1255300</v>
      </c>
      <c r="G87" s="12">
        <v>784460</v>
      </c>
      <c r="H87" s="12">
        <v>0</v>
      </c>
      <c r="I87" s="12">
        <v>0</v>
      </c>
      <c r="J87" s="12">
        <v>0</v>
      </c>
      <c r="K87" s="13">
        <f t="shared" si="12"/>
        <v>22421585</v>
      </c>
      <c r="M87" s="50"/>
    </row>
    <row r="88" spans="1:13" ht="21" customHeight="1" x14ac:dyDescent="0.2">
      <c r="A88" s="27" t="s">
        <v>101</v>
      </c>
      <c r="B88" s="17">
        <v>35357740</v>
      </c>
      <c r="C88" s="12"/>
      <c r="D88" s="12">
        <v>14318235</v>
      </c>
      <c r="E88" s="12">
        <v>4703300</v>
      </c>
      <c r="F88" s="12">
        <v>31600</v>
      </c>
      <c r="G88" s="12">
        <v>18759125</v>
      </c>
      <c r="H88" s="12">
        <v>0</v>
      </c>
      <c r="I88" s="12">
        <v>0</v>
      </c>
      <c r="J88" s="12">
        <v>0</v>
      </c>
      <c r="K88" s="13">
        <f t="shared" si="12"/>
        <v>73170000</v>
      </c>
      <c r="M88" s="50"/>
    </row>
    <row r="89" spans="1:13" ht="21" customHeight="1" x14ac:dyDescent="0.2">
      <c r="A89" s="27" t="s">
        <v>102</v>
      </c>
      <c r="B89" s="17">
        <v>1485875</v>
      </c>
      <c r="C89" s="12"/>
      <c r="D89" s="12">
        <v>226306</v>
      </c>
      <c r="E89" s="12">
        <v>124346</v>
      </c>
      <c r="F89" s="12">
        <v>0</v>
      </c>
      <c r="G89" s="12">
        <v>1960</v>
      </c>
      <c r="H89" s="12">
        <v>0</v>
      </c>
      <c r="I89" s="12">
        <v>0</v>
      </c>
      <c r="J89" s="12">
        <v>0</v>
      </c>
      <c r="K89" s="13">
        <f t="shared" si="12"/>
        <v>1838487</v>
      </c>
      <c r="M89" s="50"/>
    </row>
    <row r="90" spans="1:13" ht="21" customHeight="1" x14ac:dyDescent="0.2">
      <c r="A90" s="27" t="s">
        <v>103</v>
      </c>
      <c r="B90" s="17">
        <v>4233360</v>
      </c>
      <c r="C90" s="12"/>
      <c r="D90" s="12">
        <v>1004450</v>
      </c>
      <c r="E90" s="12">
        <v>60560</v>
      </c>
      <c r="F90" s="12">
        <v>37700</v>
      </c>
      <c r="G90" s="12">
        <v>57540</v>
      </c>
      <c r="H90" s="12">
        <v>0</v>
      </c>
      <c r="I90" s="12">
        <v>0</v>
      </c>
      <c r="J90" s="12">
        <v>0</v>
      </c>
      <c r="K90" s="13">
        <f t="shared" si="12"/>
        <v>5393610</v>
      </c>
      <c r="M90" s="50"/>
    </row>
    <row r="91" spans="1:13" ht="21" customHeight="1" x14ac:dyDescent="0.2">
      <c r="A91" s="27" t="s">
        <v>104</v>
      </c>
      <c r="B91" s="17">
        <v>1029489</v>
      </c>
      <c r="C91" s="12"/>
      <c r="D91" s="12">
        <v>1257017</v>
      </c>
      <c r="E91" s="12">
        <v>138605</v>
      </c>
      <c r="F91" s="12">
        <v>52550</v>
      </c>
      <c r="G91" s="12">
        <v>94569</v>
      </c>
      <c r="H91" s="12">
        <v>0</v>
      </c>
      <c r="I91" s="12">
        <v>283245</v>
      </c>
      <c r="J91" s="12">
        <v>0</v>
      </c>
      <c r="K91" s="13">
        <f t="shared" si="12"/>
        <v>2855475</v>
      </c>
      <c r="M91" s="50"/>
    </row>
    <row r="92" spans="1:13" ht="21" customHeight="1" x14ac:dyDescent="0.2">
      <c r="A92" s="27" t="s">
        <v>105</v>
      </c>
      <c r="B92" s="17">
        <v>609780</v>
      </c>
      <c r="C92" s="12"/>
      <c r="D92" s="12">
        <v>210293</v>
      </c>
      <c r="E92" s="12">
        <v>33600</v>
      </c>
      <c r="F92" s="12">
        <v>0</v>
      </c>
      <c r="G92" s="12">
        <v>6585</v>
      </c>
      <c r="H92" s="12">
        <v>0</v>
      </c>
      <c r="I92" s="12">
        <v>0</v>
      </c>
      <c r="J92" s="12">
        <v>0</v>
      </c>
      <c r="K92" s="13">
        <f t="shared" si="12"/>
        <v>860258</v>
      </c>
      <c r="M92" s="50"/>
    </row>
    <row r="93" spans="1:13" ht="21" customHeight="1" thickBot="1" x14ac:dyDescent="0.25">
      <c r="A93" s="30" t="s">
        <v>106</v>
      </c>
      <c r="B93" s="31">
        <v>2550180</v>
      </c>
      <c r="C93" s="19"/>
      <c r="D93" s="19">
        <v>1603328</v>
      </c>
      <c r="E93" s="19">
        <v>83105</v>
      </c>
      <c r="F93" s="19">
        <v>1478000</v>
      </c>
      <c r="G93" s="19">
        <v>180935</v>
      </c>
      <c r="H93" s="19">
        <v>0</v>
      </c>
      <c r="I93" s="19">
        <v>0</v>
      </c>
      <c r="J93" s="19">
        <v>0</v>
      </c>
      <c r="K93" s="20">
        <f t="shared" si="12"/>
        <v>5895548</v>
      </c>
      <c r="M93" s="50"/>
    </row>
    <row r="94" spans="1:13" ht="13.5" customHeight="1" thickTop="1" x14ac:dyDescent="0.2">
      <c r="A94" s="21"/>
      <c r="B94" s="22"/>
      <c r="C94" s="22"/>
      <c r="D94" s="22"/>
      <c r="E94" s="22"/>
      <c r="F94" s="22"/>
      <c r="G94" s="22"/>
      <c r="H94" s="22"/>
      <c r="I94" s="22"/>
      <c r="J94" s="22"/>
      <c r="K94" s="23" t="s">
        <v>65</v>
      </c>
      <c r="M94" s="50"/>
    </row>
    <row r="95" spans="1:13" ht="20.25" customHeight="1" x14ac:dyDescent="0.2">
      <c r="A95" s="54" t="s">
        <v>0</v>
      </c>
      <c r="B95" s="54"/>
      <c r="C95" s="54"/>
      <c r="D95" s="54"/>
      <c r="E95" s="54"/>
      <c r="F95" s="54"/>
      <c r="G95" s="54"/>
      <c r="H95" s="54"/>
      <c r="I95" s="55"/>
      <c r="J95" s="55"/>
      <c r="K95" s="55"/>
      <c r="M95" s="50"/>
    </row>
    <row r="96" spans="1:13" ht="12.75" customHeight="1" x14ac:dyDescent="0.2">
      <c r="A96" s="56" t="s">
        <v>1</v>
      </c>
      <c r="B96" s="56"/>
      <c r="C96" s="56"/>
      <c r="D96" s="56"/>
      <c r="E96" s="56"/>
      <c r="F96" s="56"/>
      <c r="G96" s="56"/>
      <c r="H96" s="56"/>
      <c r="I96" s="56"/>
      <c r="J96" s="56"/>
      <c r="K96" s="56"/>
      <c r="M96" s="50"/>
    </row>
    <row r="97" spans="1:13" ht="13.5" customHeight="1" thickBot="1" x14ac:dyDescent="0.25">
      <c r="A97" s="24" t="s">
        <v>66</v>
      </c>
      <c r="B97" s="22"/>
      <c r="C97" s="22"/>
      <c r="D97" s="22"/>
      <c r="E97" s="22"/>
      <c r="F97" s="22"/>
      <c r="G97" s="22"/>
      <c r="H97" s="22"/>
      <c r="I97" s="22"/>
      <c r="J97" s="22"/>
      <c r="K97" s="25"/>
      <c r="M97" s="50"/>
    </row>
    <row r="98" spans="1:13" ht="60" customHeight="1" thickTop="1" x14ac:dyDescent="0.2">
      <c r="A98" s="2" t="s">
        <v>2</v>
      </c>
      <c r="B98" s="3" t="s">
        <v>67</v>
      </c>
      <c r="C98" s="4" t="s">
        <v>4</v>
      </c>
      <c r="D98" s="4" t="s">
        <v>5</v>
      </c>
      <c r="E98" s="4" t="s">
        <v>68</v>
      </c>
      <c r="F98" s="4" t="s">
        <v>7</v>
      </c>
      <c r="G98" s="4" t="s">
        <v>8</v>
      </c>
      <c r="H98" s="4" t="s">
        <v>9</v>
      </c>
      <c r="I98" s="4" t="s">
        <v>10</v>
      </c>
      <c r="J98" s="4" t="s">
        <v>11</v>
      </c>
      <c r="K98" s="57" t="s">
        <v>12</v>
      </c>
      <c r="M98" s="50"/>
    </row>
    <row r="99" spans="1:13" ht="17.100000000000001" customHeight="1" x14ac:dyDescent="0.2">
      <c r="A99" s="5" t="s">
        <v>13</v>
      </c>
      <c r="B99" s="32">
        <v>51</v>
      </c>
      <c r="C99" s="33">
        <v>53</v>
      </c>
      <c r="D99" s="33">
        <v>54</v>
      </c>
      <c r="E99" s="33" t="s">
        <v>14</v>
      </c>
      <c r="F99" s="33" t="s">
        <v>15</v>
      </c>
      <c r="G99" s="33" t="s">
        <v>16</v>
      </c>
      <c r="H99" s="33" t="s">
        <v>17</v>
      </c>
      <c r="I99" s="33" t="s">
        <v>18</v>
      </c>
      <c r="J99" s="33" t="s">
        <v>19</v>
      </c>
      <c r="K99" s="58"/>
      <c r="M99" s="50"/>
    </row>
    <row r="100" spans="1:13" ht="21" customHeight="1" x14ac:dyDescent="0.2">
      <c r="A100" s="34" t="s">
        <v>107</v>
      </c>
      <c r="B100" s="17">
        <v>4131938</v>
      </c>
      <c r="C100" s="12">
        <v>0</v>
      </c>
      <c r="D100" s="12">
        <v>3590230</v>
      </c>
      <c r="E100" s="12">
        <v>690000</v>
      </c>
      <c r="F100" s="12">
        <v>0</v>
      </c>
      <c r="G100" s="12">
        <v>1061425</v>
      </c>
      <c r="H100" s="12">
        <v>0</v>
      </c>
      <c r="I100" s="12">
        <v>0</v>
      </c>
      <c r="J100" s="12">
        <v>0</v>
      </c>
      <c r="K100" s="13">
        <f>SUM(B100:J100)</f>
        <v>9473593</v>
      </c>
      <c r="M100" s="50"/>
    </row>
    <row r="101" spans="1:13" ht="21" customHeight="1" x14ac:dyDescent="0.2">
      <c r="A101" s="11" t="s">
        <v>108</v>
      </c>
      <c r="B101" s="17">
        <v>792125</v>
      </c>
      <c r="C101" s="12">
        <v>0</v>
      </c>
      <c r="D101" s="12">
        <v>373009</v>
      </c>
      <c r="E101" s="12">
        <v>220705</v>
      </c>
      <c r="F101" s="12">
        <v>60000</v>
      </c>
      <c r="G101" s="12">
        <v>37126</v>
      </c>
      <c r="H101" s="12">
        <v>0</v>
      </c>
      <c r="I101" s="12">
        <v>1000000</v>
      </c>
      <c r="J101" s="12">
        <v>0</v>
      </c>
      <c r="K101" s="13">
        <f>SUM(B101:J101)</f>
        <v>2482965</v>
      </c>
      <c r="M101" s="50"/>
    </row>
    <row r="102" spans="1:13" ht="21" customHeight="1" x14ac:dyDescent="0.2">
      <c r="A102" s="11" t="s">
        <v>109</v>
      </c>
      <c r="B102" s="17">
        <v>1126205</v>
      </c>
      <c r="C102" s="12">
        <v>0</v>
      </c>
      <c r="D102" s="12">
        <v>346836</v>
      </c>
      <c r="E102" s="12">
        <v>37105</v>
      </c>
      <c r="F102" s="12">
        <v>0</v>
      </c>
      <c r="G102" s="12">
        <v>91500</v>
      </c>
      <c r="H102" s="12">
        <v>0</v>
      </c>
      <c r="I102" s="12">
        <v>0</v>
      </c>
      <c r="J102" s="12">
        <v>0</v>
      </c>
      <c r="K102" s="13">
        <f>SUM(B102:J102)</f>
        <v>1601646</v>
      </c>
      <c r="M102" s="50"/>
    </row>
    <row r="103" spans="1:13" ht="21" customHeight="1" x14ac:dyDescent="0.2">
      <c r="A103" s="11" t="s">
        <v>110</v>
      </c>
      <c r="B103" s="17">
        <v>1484859</v>
      </c>
      <c r="C103" s="12">
        <v>0</v>
      </c>
      <c r="D103" s="12">
        <v>822107</v>
      </c>
      <c r="E103" s="12">
        <v>142000</v>
      </c>
      <c r="F103" s="12">
        <v>0</v>
      </c>
      <c r="G103" s="12">
        <v>75000</v>
      </c>
      <c r="H103" s="12">
        <v>0</v>
      </c>
      <c r="I103" s="12">
        <v>0</v>
      </c>
      <c r="J103" s="12">
        <v>0</v>
      </c>
      <c r="K103" s="13">
        <f>SUM(B103:J103)</f>
        <v>2523966</v>
      </c>
      <c r="M103" s="50"/>
    </row>
    <row r="104" spans="1:13" ht="21" customHeight="1" x14ac:dyDescent="0.2">
      <c r="A104" s="27" t="s">
        <v>111</v>
      </c>
      <c r="B104" s="17">
        <v>3618139</v>
      </c>
      <c r="C104" s="12">
        <v>0</v>
      </c>
      <c r="D104" s="12">
        <v>25505590</v>
      </c>
      <c r="E104" s="12">
        <v>318481</v>
      </c>
      <c r="F104" s="12">
        <v>38400</v>
      </c>
      <c r="G104" s="12">
        <v>544650</v>
      </c>
      <c r="H104" s="12">
        <v>0</v>
      </c>
      <c r="I104" s="12">
        <v>0</v>
      </c>
      <c r="J104" s="12">
        <v>0</v>
      </c>
      <c r="K104" s="13">
        <f>SUM(B104:J104)</f>
        <v>30025260</v>
      </c>
      <c r="M104" s="50"/>
    </row>
    <row r="105" spans="1:13" ht="21" customHeight="1" x14ac:dyDescent="0.2">
      <c r="A105" s="28" t="s">
        <v>112</v>
      </c>
      <c r="B105" s="29">
        <f t="shared" ref="B105:K105" si="13">SUM(B106:B110)</f>
        <v>13786268</v>
      </c>
      <c r="C105" s="9">
        <f t="shared" si="13"/>
        <v>0</v>
      </c>
      <c r="D105" s="9">
        <f t="shared" si="13"/>
        <v>66133861</v>
      </c>
      <c r="E105" s="9">
        <f t="shared" si="13"/>
        <v>963412</v>
      </c>
      <c r="F105" s="9">
        <f t="shared" si="13"/>
        <v>3100875</v>
      </c>
      <c r="G105" s="9">
        <f t="shared" si="13"/>
        <v>2387540</v>
      </c>
      <c r="H105" s="9">
        <f t="shared" si="13"/>
        <v>0</v>
      </c>
      <c r="I105" s="9">
        <f t="shared" si="13"/>
        <v>0</v>
      </c>
      <c r="J105" s="9">
        <f t="shared" si="13"/>
        <v>1000000</v>
      </c>
      <c r="K105" s="10">
        <f t="shared" si="13"/>
        <v>87371956</v>
      </c>
      <c r="M105" s="50"/>
    </row>
    <row r="106" spans="1:13" ht="21" customHeight="1" x14ac:dyDescent="0.2">
      <c r="A106" s="27" t="s">
        <v>113</v>
      </c>
      <c r="B106" s="17">
        <v>1253446</v>
      </c>
      <c r="C106" s="12"/>
      <c r="D106" s="12">
        <v>1110051</v>
      </c>
      <c r="E106" s="12">
        <v>176050</v>
      </c>
      <c r="F106" s="12">
        <v>3050875</v>
      </c>
      <c r="G106" s="12">
        <v>37315</v>
      </c>
      <c r="H106" s="12">
        <v>0</v>
      </c>
      <c r="I106" s="12">
        <v>0</v>
      </c>
      <c r="J106" s="12">
        <v>0</v>
      </c>
      <c r="K106" s="13">
        <f t="shared" ref="K106:K110" si="14">SUM(B106:J106)</f>
        <v>5627737</v>
      </c>
      <c r="M106" s="50"/>
    </row>
    <row r="107" spans="1:13" ht="21" customHeight="1" x14ac:dyDescent="0.2">
      <c r="A107" s="27" t="s">
        <v>114</v>
      </c>
      <c r="B107" s="17">
        <v>6632075</v>
      </c>
      <c r="C107" s="12"/>
      <c r="D107" s="12">
        <v>1117645</v>
      </c>
      <c r="E107" s="12">
        <v>272685</v>
      </c>
      <c r="F107" s="12">
        <v>0</v>
      </c>
      <c r="G107" s="12">
        <v>35000</v>
      </c>
      <c r="H107" s="12">
        <v>0</v>
      </c>
      <c r="I107" s="12">
        <v>0</v>
      </c>
      <c r="J107" s="12">
        <v>0</v>
      </c>
      <c r="K107" s="13">
        <f t="shared" si="14"/>
        <v>8057405</v>
      </c>
      <c r="M107" s="50"/>
    </row>
    <row r="108" spans="1:13" ht="21" customHeight="1" x14ac:dyDescent="0.2">
      <c r="A108" s="27" t="s">
        <v>115</v>
      </c>
      <c r="B108" s="17">
        <v>1897925</v>
      </c>
      <c r="C108" s="12"/>
      <c r="D108" s="12">
        <v>1021486</v>
      </c>
      <c r="E108" s="12">
        <v>43475</v>
      </c>
      <c r="F108" s="12">
        <v>0</v>
      </c>
      <c r="G108" s="12">
        <v>513401</v>
      </c>
      <c r="H108" s="12">
        <v>0</v>
      </c>
      <c r="I108" s="12">
        <v>0</v>
      </c>
      <c r="J108" s="12">
        <v>0</v>
      </c>
      <c r="K108" s="13">
        <f t="shared" si="14"/>
        <v>3476287</v>
      </c>
      <c r="M108" s="50"/>
    </row>
    <row r="109" spans="1:13" ht="21" customHeight="1" x14ac:dyDescent="0.2">
      <c r="A109" s="27" t="s">
        <v>116</v>
      </c>
      <c r="B109" s="17">
        <v>1658505</v>
      </c>
      <c r="C109" s="12"/>
      <c r="D109" s="12">
        <v>2053688</v>
      </c>
      <c r="E109" s="12">
        <v>249453</v>
      </c>
      <c r="F109" s="12">
        <v>50000</v>
      </c>
      <c r="G109" s="12">
        <v>497730</v>
      </c>
      <c r="H109" s="12">
        <v>0</v>
      </c>
      <c r="I109" s="12">
        <v>0</v>
      </c>
      <c r="J109" s="12">
        <v>0</v>
      </c>
      <c r="K109" s="13">
        <f t="shared" si="14"/>
        <v>4509376</v>
      </c>
      <c r="M109" s="50"/>
    </row>
    <row r="110" spans="1:13" ht="21" customHeight="1" x14ac:dyDescent="0.2">
      <c r="A110" s="27" t="s">
        <v>117</v>
      </c>
      <c r="B110" s="17">
        <v>2344317</v>
      </c>
      <c r="C110" s="12"/>
      <c r="D110" s="12">
        <v>60830991</v>
      </c>
      <c r="E110" s="12">
        <v>221749</v>
      </c>
      <c r="F110" s="12">
        <v>0</v>
      </c>
      <c r="G110" s="12">
        <v>1304094</v>
      </c>
      <c r="H110" s="12">
        <v>0</v>
      </c>
      <c r="I110" s="12">
        <v>0</v>
      </c>
      <c r="J110" s="12">
        <v>1000000</v>
      </c>
      <c r="K110" s="13">
        <f t="shared" si="14"/>
        <v>65701151</v>
      </c>
      <c r="M110" s="50"/>
    </row>
    <row r="111" spans="1:13" ht="21" customHeight="1" x14ac:dyDescent="0.2">
      <c r="A111" s="28" t="s">
        <v>118</v>
      </c>
      <c r="B111" s="35">
        <f>SUM(B112:B114)</f>
        <v>7020270</v>
      </c>
      <c r="C111" s="15">
        <f t="shared" ref="C111:K111" si="15">SUM(C112:C114)</f>
        <v>0</v>
      </c>
      <c r="D111" s="15">
        <f t="shared" si="15"/>
        <v>4362174</v>
      </c>
      <c r="E111" s="15">
        <f t="shared" si="15"/>
        <v>319165</v>
      </c>
      <c r="F111" s="15">
        <f t="shared" si="15"/>
        <v>3698000</v>
      </c>
      <c r="G111" s="15">
        <f t="shared" si="15"/>
        <v>625890</v>
      </c>
      <c r="H111" s="15">
        <f t="shared" si="15"/>
        <v>0</v>
      </c>
      <c r="I111" s="15">
        <f t="shared" si="15"/>
        <v>0</v>
      </c>
      <c r="J111" s="15">
        <f t="shared" si="15"/>
        <v>0</v>
      </c>
      <c r="K111" s="36">
        <f t="shared" si="15"/>
        <v>16025499</v>
      </c>
      <c r="M111" s="50"/>
    </row>
    <row r="112" spans="1:13" ht="21" customHeight="1" x14ac:dyDescent="0.2">
      <c r="A112" s="27" t="s">
        <v>119</v>
      </c>
      <c r="B112" s="17">
        <v>4263745</v>
      </c>
      <c r="C112" s="12"/>
      <c r="D112" s="12">
        <v>1892175</v>
      </c>
      <c r="E112" s="12">
        <v>261195</v>
      </c>
      <c r="F112" s="12">
        <v>65000</v>
      </c>
      <c r="G112" s="12">
        <v>322050</v>
      </c>
      <c r="H112" s="12">
        <v>0</v>
      </c>
      <c r="I112" s="12">
        <v>0</v>
      </c>
      <c r="J112" s="12">
        <v>0</v>
      </c>
      <c r="K112" s="13">
        <f>SUM(B112:J112)</f>
        <v>6804165</v>
      </c>
      <c r="M112" s="50"/>
    </row>
    <row r="113" spans="1:13" ht="21" customHeight="1" x14ac:dyDescent="0.2">
      <c r="A113" s="27" t="s">
        <v>120</v>
      </c>
      <c r="B113" s="17">
        <v>1083807</v>
      </c>
      <c r="C113" s="12"/>
      <c r="D113" s="12">
        <v>1848109</v>
      </c>
      <c r="E113" s="12">
        <v>25600</v>
      </c>
      <c r="F113" s="12">
        <v>3633000</v>
      </c>
      <c r="G113" s="12">
        <v>203100</v>
      </c>
      <c r="H113" s="12">
        <v>0</v>
      </c>
      <c r="I113" s="12">
        <v>0</v>
      </c>
      <c r="J113" s="12">
        <v>0</v>
      </c>
      <c r="K113" s="13">
        <f>SUM(B113:J113)</f>
        <v>6793616</v>
      </c>
      <c r="M113" s="50"/>
    </row>
    <row r="114" spans="1:13" ht="21" customHeight="1" x14ac:dyDescent="0.2">
      <c r="A114" s="27" t="s">
        <v>121</v>
      </c>
      <c r="B114" s="17">
        <v>1672718</v>
      </c>
      <c r="C114" s="12"/>
      <c r="D114" s="12">
        <v>621890</v>
      </c>
      <c r="E114" s="12">
        <v>32370</v>
      </c>
      <c r="F114" s="12">
        <v>0</v>
      </c>
      <c r="G114" s="12">
        <v>100740</v>
      </c>
      <c r="H114" s="12">
        <v>0</v>
      </c>
      <c r="I114" s="12">
        <v>0</v>
      </c>
      <c r="J114" s="12">
        <v>0</v>
      </c>
      <c r="K114" s="13">
        <f>SUM(B114:J114)</f>
        <v>2427718</v>
      </c>
      <c r="M114" s="50"/>
    </row>
    <row r="115" spans="1:13" ht="21" customHeight="1" x14ac:dyDescent="0.2">
      <c r="A115" s="37" t="s">
        <v>122</v>
      </c>
      <c r="B115" s="35">
        <f>B116</f>
        <v>5440550</v>
      </c>
      <c r="C115" s="15">
        <f t="shared" ref="C115:K115" si="16">C116</f>
        <v>0</v>
      </c>
      <c r="D115" s="15">
        <f t="shared" si="16"/>
        <v>5759173</v>
      </c>
      <c r="E115" s="15">
        <f t="shared" si="16"/>
        <v>162115</v>
      </c>
      <c r="F115" s="15">
        <f t="shared" si="16"/>
        <v>5000</v>
      </c>
      <c r="G115" s="15">
        <f t="shared" si="16"/>
        <v>5913110</v>
      </c>
      <c r="H115" s="15">
        <f t="shared" si="16"/>
        <v>0</v>
      </c>
      <c r="I115" s="15">
        <f t="shared" si="16"/>
        <v>0</v>
      </c>
      <c r="J115" s="15">
        <f t="shared" si="16"/>
        <v>0</v>
      </c>
      <c r="K115" s="10">
        <f t="shared" si="16"/>
        <v>17279948</v>
      </c>
      <c r="M115" s="50"/>
    </row>
    <row r="116" spans="1:13" ht="21" customHeight="1" x14ac:dyDescent="0.2">
      <c r="A116" s="38" t="s">
        <v>123</v>
      </c>
      <c r="B116" s="17">
        <v>5440550</v>
      </c>
      <c r="C116" s="12"/>
      <c r="D116" s="12">
        <v>5759173</v>
      </c>
      <c r="E116" s="12">
        <v>162115</v>
      </c>
      <c r="F116" s="12">
        <v>5000</v>
      </c>
      <c r="G116" s="12">
        <v>5913110</v>
      </c>
      <c r="H116" s="12">
        <v>0</v>
      </c>
      <c r="I116" s="12">
        <v>0</v>
      </c>
      <c r="J116" s="12">
        <v>0</v>
      </c>
      <c r="K116" s="13">
        <f>SUM(B116:J116)</f>
        <v>17279948</v>
      </c>
      <c r="M116" s="50"/>
    </row>
    <row r="117" spans="1:13" ht="21" customHeight="1" x14ac:dyDescent="0.2">
      <c r="A117" s="28" t="s">
        <v>124</v>
      </c>
      <c r="B117" s="35">
        <f>SUM(B118:B120)</f>
        <v>8514915</v>
      </c>
      <c r="C117" s="15">
        <f>SUM(C118:C119)</f>
        <v>0</v>
      </c>
      <c r="D117" s="15">
        <f t="shared" ref="D117:J117" si="17">SUM(D118:D120)</f>
        <v>31667164</v>
      </c>
      <c r="E117" s="15">
        <f t="shared" si="17"/>
        <v>1435160</v>
      </c>
      <c r="F117" s="15">
        <f t="shared" si="17"/>
        <v>167200</v>
      </c>
      <c r="G117" s="15">
        <f t="shared" si="17"/>
        <v>3259125</v>
      </c>
      <c r="H117" s="15">
        <f t="shared" si="17"/>
        <v>0</v>
      </c>
      <c r="I117" s="15">
        <f t="shared" si="17"/>
        <v>0</v>
      </c>
      <c r="J117" s="15">
        <f t="shared" si="17"/>
        <v>0</v>
      </c>
      <c r="K117" s="36">
        <f>SUM(K118:K120)</f>
        <v>45043564</v>
      </c>
      <c r="M117" s="50"/>
    </row>
    <row r="118" spans="1:13" ht="21" customHeight="1" x14ac:dyDescent="0.2">
      <c r="A118" s="27" t="s">
        <v>125</v>
      </c>
      <c r="B118" s="17">
        <v>4650450</v>
      </c>
      <c r="C118" s="12"/>
      <c r="D118" s="12">
        <v>2866250</v>
      </c>
      <c r="E118" s="12">
        <v>963430</v>
      </c>
      <c r="F118" s="12">
        <v>0</v>
      </c>
      <c r="G118" s="12">
        <v>1121000</v>
      </c>
      <c r="H118" s="12">
        <v>0</v>
      </c>
      <c r="I118" s="12">
        <v>0</v>
      </c>
      <c r="J118" s="12">
        <v>0</v>
      </c>
      <c r="K118" s="13">
        <f>SUM(B118:J118)</f>
        <v>9601130</v>
      </c>
      <c r="M118" s="50"/>
    </row>
    <row r="119" spans="1:13" ht="21" customHeight="1" x14ac:dyDescent="0.2">
      <c r="A119" s="27" t="s">
        <v>126</v>
      </c>
      <c r="B119" s="17">
        <v>2858530</v>
      </c>
      <c r="C119" s="12"/>
      <c r="D119" s="12">
        <v>27790395</v>
      </c>
      <c r="E119" s="12">
        <v>450000</v>
      </c>
      <c r="F119" s="12">
        <v>151000</v>
      </c>
      <c r="G119" s="12">
        <v>2093125</v>
      </c>
      <c r="H119" s="12">
        <v>0</v>
      </c>
      <c r="I119" s="12">
        <v>0</v>
      </c>
      <c r="J119" s="12">
        <v>0</v>
      </c>
      <c r="K119" s="13">
        <f>SUM(B119:J119)</f>
        <v>33343050</v>
      </c>
      <c r="M119" s="50"/>
    </row>
    <row r="120" spans="1:13" ht="21" customHeight="1" x14ac:dyDescent="0.2">
      <c r="A120" s="27" t="s">
        <v>127</v>
      </c>
      <c r="B120" s="17">
        <v>1005935</v>
      </c>
      <c r="C120" s="12"/>
      <c r="D120" s="12">
        <v>1010519</v>
      </c>
      <c r="E120" s="12">
        <v>21730</v>
      </c>
      <c r="F120" s="12">
        <v>16200</v>
      </c>
      <c r="G120" s="12">
        <v>45000</v>
      </c>
      <c r="H120" s="12">
        <v>0</v>
      </c>
      <c r="I120" s="12">
        <v>0</v>
      </c>
      <c r="J120" s="12">
        <v>0</v>
      </c>
      <c r="K120" s="13">
        <f>SUM(B120:J120)</f>
        <v>2099384</v>
      </c>
      <c r="M120" s="50"/>
    </row>
    <row r="121" spans="1:13" ht="20.25" customHeight="1" x14ac:dyDescent="0.2">
      <c r="A121" s="39" t="s">
        <v>128</v>
      </c>
      <c r="B121" s="40">
        <f t="shared" ref="B121:I121" si="18">B5+B14+B16+B22+B28+B34+B82+B84+B105+B111+B115+B117</f>
        <v>1323257031</v>
      </c>
      <c r="C121" s="41">
        <f t="shared" si="18"/>
        <v>300813875</v>
      </c>
      <c r="D121" s="41">
        <f t="shared" si="18"/>
        <v>1246330033</v>
      </c>
      <c r="E121" s="41">
        <f t="shared" si="18"/>
        <v>32555717</v>
      </c>
      <c r="F121" s="41">
        <f t="shared" si="18"/>
        <v>328598195</v>
      </c>
      <c r="G121" s="41">
        <f t="shared" si="18"/>
        <v>369927702</v>
      </c>
      <c r="H121" s="41">
        <f t="shared" si="18"/>
        <v>120000</v>
      </c>
      <c r="I121" s="41">
        <f t="shared" si="18"/>
        <v>16846307</v>
      </c>
      <c r="J121" s="41">
        <f>J5+J16+J22+J28+J34+J82+J84+J105+J111+J115+J117</f>
        <v>1000000</v>
      </c>
      <c r="K121" s="42">
        <f>K5+K14+K16+K22+K28+K34+K82+K84+K105+K111+K115+K117</f>
        <v>3619448860</v>
      </c>
      <c r="M121" s="50"/>
    </row>
    <row r="122" spans="1:13" ht="20.25" customHeight="1" thickBot="1" x14ac:dyDescent="0.25">
      <c r="A122" s="43" t="s">
        <v>129</v>
      </c>
      <c r="B122" s="44">
        <f>(B121/$K$121)</f>
        <v>0.36559627782667442</v>
      </c>
      <c r="C122" s="45">
        <f t="shared" ref="C122:K122" si="19">(C121/$K$121)</f>
        <v>8.3110408969834154E-2</v>
      </c>
      <c r="D122" s="45">
        <f t="shared" si="19"/>
        <v>0.34434249003313727</v>
      </c>
      <c r="E122" s="45">
        <f t="shared" si="19"/>
        <v>8.9946614137269513E-3</v>
      </c>
      <c r="F122" s="45">
        <f t="shared" si="19"/>
        <v>9.0786804209743693E-2</v>
      </c>
      <c r="G122" s="45">
        <f t="shared" si="19"/>
        <v>0.10220553357949641</v>
      </c>
      <c r="H122" s="45">
        <f t="shared" si="19"/>
        <v>3.3154218954760974E-5</v>
      </c>
      <c r="I122" s="45">
        <f t="shared" si="19"/>
        <v>4.6543845904760206E-3</v>
      </c>
      <c r="J122" s="46">
        <f t="shared" si="19"/>
        <v>2.7628515795634145E-4</v>
      </c>
      <c r="K122" s="47">
        <f t="shared" si="19"/>
        <v>1</v>
      </c>
      <c r="M122" s="50"/>
    </row>
    <row r="123" spans="1:13" ht="6" customHeight="1" thickTop="1" x14ac:dyDescent="0.2"/>
    <row r="125" spans="1:13" x14ac:dyDescent="0.2">
      <c r="K125" s="48"/>
    </row>
    <row r="126" spans="1:13" x14ac:dyDescent="0.2">
      <c r="B126" s="52"/>
      <c r="C126" s="53"/>
      <c r="D126" s="53"/>
      <c r="E126" s="53"/>
      <c r="F126" s="53"/>
      <c r="G126" s="53"/>
      <c r="H126" s="53"/>
      <c r="I126" s="53"/>
      <c r="J126" s="53"/>
      <c r="K126" s="48"/>
    </row>
    <row r="128" spans="1:13" x14ac:dyDescent="0.2">
      <c r="B128" s="49"/>
      <c r="C128" s="49"/>
      <c r="D128" s="49"/>
      <c r="E128" s="49"/>
      <c r="F128" s="49"/>
      <c r="G128" s="49"/>
      <c r="H128" s="49"/>
      <c r="I128" s="49"/>
      <c r="J128" s="49"/>
      <c r="K128" s="49"/>
    </row>
    <row r="130" spans="2:2" x14ac:dyDescent="0.2">
      <c r="B130" s="50"/>
    </row>
    <row r="132" spans="2:2" x14ac:dyDescent="0.2">
      <c r="B132" s="51"/>
    </row>
  </sheetData>
  <mergeCells count="9">
    <mergeCell ref="A95:K95"/>
    <mergeCell ref="A96:K96"/>
    <mergeCell ref="K98:K99"/>
    <mergeCell ref="A1:K1"/>
    <mergeCell ref="A2:K2"/>
    <mergeCell ref="K3:K4"/>
    <mergeCell ref="A51:K51"/>
    <mergeCell ref="A52:K52"/>
    <mergeCell ref="K54:K55"/>
  </mergeCells>
  <printOptions horizontalCentered="1"/>
  <pageMargins left="0.19685039370078741" right="0.19685039370078741" top="0.78740157480314965" bottom="0.19685039370078741" header="0" footer="0.15748031496062992"/>
  <pageSetup scale="52" firstPageNumber="179" fitToHeight="2" orientation="landscape" useFirstPageNumber="1" r:id="rId1"/>
  <headerFooter alignWithMargins="0"/>
  <rowBreaks count="2" manualBreakCount="2">
    <brk id="50" max="11" man="1"/>
    <brk id="94" max="1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Sumario4</vt:lpstr>
      <vt:lpstr>Sumario4!Área_de_impresión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Salvador Ernesto Canas Santos</dc:creator>
  <cp:lastModifiedBy>Abelino De Jesus Lopez Pilia</cp:lastModifiedBy>
  <dcterms:created xsi:type="dcterms:W3CDTF">2026-01-06T14:32:47Z</dcterms:created>
  <dcterms:modified xsi:type="dcterms:W3CDTF">2026-01-06T14:51:34Z</dcterms:modified>
</cp:coreProperties>
</file>