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D4997488-7BFB-40FD-9454-AFB4E00DC0DC}" xr6:coauthVersionLast="36" xr6:coauthVersionMax="36" xr10:uidLastSave="{00000000-0000-0000-0000-000000000000}"/>
  <bookViews>
    <workbookView xWindow="0" yWindow="0" windowWidth="28800" windowHeight="12105" xr2:uid="{3A88EEFC-2116-4477-B2E4-5B77F323C982}"/>
  </bookViews>
  <sheets>
    <sheet name="Sumario1" sheetId="1" r:id="rId1"/>
  </sheets>
  <definedNames>
    <definedName name="_xlnm.Print_Area" localSheetId="0">Sumario1!$A$2:$M$148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6" i="1" l="1"/>
  <c r="F146" i="1"/>
  <c r="M146" i="1" s="1"/>
  <c r="J145" i="1"/>
  <c r="F145" i="1"/>
  <c r="M145" i="1" s="1"/>
  <c r="D143" i="1"/>
  <c r="K143" i="1"/>
  <c r="H143" i="1"/>
  <c r="J144" i="1"/>
  <c r="J143" i="1" s="1"/>
  <c r="E143" i="1"/>
  <c r="F144" i="1"/>
  <c r="L143" i="1"/>
  <c r="I143" i="1"/>
  <c r="C143" i="1"/>
  <c r="B143" i="1"/>
  <c r="J142" i="1"/>
  <c r="H141" i="1"/>
  <c r="D141" i="1"/>
  <c r="C141" i="1"/>
  <c r="B141" i="1"/>
  <c r="K141" i="1"/>
  <c r="I141" i="1"/>
  <c r="G141" i="1"/>
  <c r="E141" i="1"/>
  <c r="J140" i="1"/>
  <c r="F140" i="1"/>
  <c r="M140" i="1" s="1"/>
  <c r="K137" i="1"/>
  <c r="I137" i="1"/>
  <c r="J139" i="1"/>
  <c r="C137" i="1"/>
  <c r="M138" i="1"/>
  <c r="J138" i="1"/>
  <c r="F138" i="1"/>
  <c r="E137" i="1"/>
  <c r="D137" i="1"/>
  <c r="L137" i="1"/>
  <c r="H137" i="1"/>
  <c r="G137" i="1"/>
  <c r="B137" i="1"/>
  <c r="J136" i="1"/>
  <c r="F136" i="1"/>
  <c r="M136" i="1" s="1"/>
  <c r="J135" i="1"/>
  <c r="F135" i="1"/>
  <c r="M135" i="1" s="1"/>
  <c r="J134" i="1"/>
  <c r="F134" i="1"/>
  <c r="M134" i="1" s="1"/>
  <c r="J133" i="1"/>
  <c r="H131" i="1"/>
  <c r="D131" i="1"/>
  <c r="F133" i="1"/>
  <c r="M133" i="1" s="1"/>
  <c r="K131" i="1"/>
  <c r="J132" i="1"/>
  <c r="J131" i="1" s="1"/>
  <c r="I131" i="1"/>
  <c r="E131" i="1"/>
  <c r="C131" i="1"/>
  <c r="F132" i="1"/>
  <c r="L131" i="1"/>
  <c r="G131" i="1"/>
  <c r="J130" i="1"/>
  <c r="F130" i="1"/>
  <c r="M130" i="1" s="1"/>
  <c r="J129" i="1"/>
  <c r="F129" i="1"/>
  <c r="H105" i="1"/>
  <c r="J128" i="1"/>
  <c r="F128" i="1"/>
  <c r="M128" i="1" s="1"/>
  <c r="J127" i="1"/>
  <c r="F127" i="1"/>
  <c r="M127" i="1" s="1"/>
  <c r="J126" i="1"/>
  <c r="F126" i="1"/>
  <c r="M126" i="1" s="1"/>
  <c r="J125" i="1"/>
  <c r="F125" i="1"/>
  <c r="M124" i="1"/>
  <c r="J124" i="1"/>
  <c r="F124" i="1"/>
  <c r="J123" i="1"/>
  <c r="F123" i="1"/>
  <c r="J122" i="1"/>
  <c r="F122" i="1"/>
  <c r="M122" i="1" s="1"/>
  <c r="J121" i="1"/>
  <c r="F121" i="1"/>
  <c r="M121" i="1" s="1"/>
  <c r="J111" i="1"/>
  <c r="F111" i="1"/>
  <c r="M111" i="1" s="1"/>
  <c r="J110" i="1"/>
  <c r="F110" i="1"/>
  <c r="M110" i="1" s="1"/>
  <c r="J109" i="1"/>
  <c r="F109" i="1"/>
  <c r="K105" i="1"/>
  <c r="I105" i="1"/>
  <c r="J107" i="1"/>
  <c r="E105" i="1"/>
  <c r="D105" i="1"/>
  <c r="C105" i="1"/>
  <c r="L105" i="1"/>
  <c r="B105" i="1"/>
  <c r="I103" i="1"/>
  <c r="H103" i="1"/>
  <c r="G103" i="1"/>
  <c r="E103" i="1"/>
  <c r="F104" i="1"/>
  <c r="K103" i="1"/>
  <c r="D103" i="1"/>
  <c r="B103" i="1"/>
  <c r="J102" i="1"/>
  <c r="F102" i="1"/>
  <c r="J101" i="1"/>
  <c r="F101" i="1"/>
  <c r="M101" i="1" s="1"/>
  <c r="J100" i="1"/>
  <c r="F100" i="1"/>
  <c r="M100" i="1" s="1"/>
  <c r="J99" i="1"/>
  <c r="F99" i="1"/>
  <c r="M99" i="1" s="1"/>
  <c r="J98" i="1"/>
  <c r="F98" i="1"/>
  <c r="M98" i="1" s="1"/>
  <c r="J97" i="1"/>
  <c r="F97" i="1"/>
  <c r="M97" i="1" s="1"/>
  <c r="J96" i="1"/>
  <c r="F96" i="1"/>
  <c r="M96" i="1" s="1"/>
  <c r="J95" i="1"/>
  <c r="F95" i="1"/>
  <c r="M95" i="1" s="1"/>
  <c r="J94" i="1"/>
  <c r="F94" i="1"/>
  <c r="M94" i="1" s="1"/>
  <c r="J93" i="1"/>
  <c r="F93" i="1"/>
  <c r="M93" i="1" s="1"/>
  <c r="J92" i="1"/>
  <c r="F92" i="1"/>
  <c r="M92" i="1" s="1"/>
  <c r="M91" i="1"/>
  <c r="J91" i="1"/>
  <c r="F91" i="1"/>
  <c r="J90" i="1"/>
  <c r="F90" i="1"/>
  <c r="M90" i="1" s="1"/>
  <c r="J89" i="1"/>
  <c r="F89" i="1"/>
  <c r="M89" i="1" s="1"/>
  <c r="J88" i="1"/>
  <c r="F88" i="1"/>
  <c r="J86" i="1"/>
  <c r="F86" i="1"/>
  <c r="M86" i="1" s="1"/>
  <c r="J85" i="1"/>
  <c r="F85" i="1"/>
  <c r="M85" i="1" s="1"/>
  <c r="J84" i="1"/>
  <c r="F84" i="1"/>
  <c r="M84" i="1" s="1"/>
  <c r="J82" i="1"/>
  <c r="F82" i="1"/>
  <c r="M82" i="1" s="1"/>
  <c r="J81" i="1"/>
  <c r="F81" i="1"/>
  <c r="M81" i="1" s="1"/>
  <c r="J73" i="1"/>
  <c r="F73" i="1"/>
  <c r="M73" i="1" s="1"/>
  <c r="J71" i="1"/>
  <c r="F71" i="1"/>
  <c r="M71" i="1" s="1"/>
  <c r="J69" i="1"/>
  <c r="F69" i="1"/>
  <c r="M69" i="1" s="1"/>
  <c r="J68" i="1"/>
  <c r="F68" i="1"/>
  <c r="M68" i="1" s="1"/>
  <c r="J67" i="1"/>
  <c r="F67" i="1"/>
  <c r="J66" i="1"/>
  <c r="F66" i="1"/>
  <c r="M66" i="1" s="1"/>
  <c r="J64" i="1"/>
  <c r="F64" i="1"/>
  <c r="M64" i="1" s="1"/>
  <c r="M62" i="1"/>
  <c r="J62" i="1"/>
  <c r="F62" i="1"/>
  <c r="J61" i="1"/>
  <c r="F61" i="1"/>
  <c r="M61" i="1" s="1"/>
  <c r="J60" i="1"/>
  <c r="F60" i="1"/>
  <c r="M60" i="1" s="1"/>
  <c r="J59" i="1"/>
  <c r="F59" i="1"/>
  <c r="J58" i="1"/>
  <c r="F58" i="1"/>
  <c r="M58" i="1" s="1"/>
  <c r="J57" i="1"/>
  <c r="F57" i="1"/>
  <c r="M57" i="1" s="1"/>
  <c r="J56" i="1"/>
  <c r="F56" i="1"/>
  <c r="M56" i="1" s="1"/>
  <c r="J55" i="1"/>
  <c r="F55" i="1"/>
  <c r="M55" i="1" s="1"/>
  <c r="J54" i="1"/>
  <c r="F54" i="1"/>
  <c r="I47" i="1"/>
  <c r="J53" i="1"/>
  <c r="F53" i="1"/>
  <c r="J52" i="1"/>
  <c r="C47" i="1"/>
  <c r="F52" i="1"/>
  <c r="M52" i="1" s="1"/>
  <c r="M50" i="1"/>
  <c r="J50" i="1"/>
  <c r="F50" i="1"/>
  <c r="K47" i="1"/>
  <c r="J49" i="1"/>
  <c r="F49" i="1"/>
  <c r="M49" i="1" s="1"/>
  <c r="H47" i="1"/>
  <c r="G47" i="1"/>
  <c r="E47" i="1"/>
  <c r="B47" i="1"/>
  <c r="L47" i="1"/>
  <c r="D47" i="1"/>
  <c r="J39" i="1"/>
  <c r="F39" i="1"/>
  <c r="M39" i="1" s="1"/>
  <c r="K34" i="1"/>
  <c r="J38" i="1"/>
  <c r="E34" i="1"/>
  <c r="F38" i="1"/>
  <c r="M38" i="1" s="1"/>
  <c r="J37" i="1"/>
  <c r="F37" i="1"/>
  <c r="I34" i="1"/>
  <c r="J36" i="1"/>
  <c r="F36" i="1"/>
  <c r="J35" i="1"/>
  <c r="H34" i="1"/>
  <c r="D34" i="1"/>
  <c r="C34" i="1"/>
  <c r="B34" i="1"/>
  <c r="L34" i="1"/>
  <c r="M33" i="1"/>
  <c r="J33" i="1"/>
  <c r="F33" i="1"/>
  <c r="J32" i="1"/>
  <c r="F32" i="1"/>
  <c r="M32" i="1" s="1"/>
  <c r="E28" i="1"/>
  <c r="J31" i="1"/>
  <c r="F31" i="1"/>
  <c r="M31" i="1" s="1"/>
  <c r="G28" i="1"/>
  <c r="C28" i="1"/>
  <c r="F30" i="1"/>
  <c r="J29" i="1"/>
  <c r="I28" i="1"/>
  <c r="H28" i="1"/>
  <c r="D28" i="1"/>
  <c r="F29" i="1"/>
  <c r="L28" i="1"/>
  <c r="K28" i="1"/>
  <c r="J27" i="1"/>
  <c r="F27" i="1"/>
  <c r="M27" i="1" s="1"/>
  <c r="J26" i="1"/>
  <c r="D20" i="1"/>
  <c r="F26" i="1"/>
  <c r="M26" i="1" s="1"/>
  <c r="J25" i="1"/>
  <c r="F25" i="1"/>
  <c r="M25" i="1" s="1"/>
  <c r="K20" i="1"/>
  <c r="J23" i="1"/>
  <c r="F23" i="1"/>
  <c r="M23" i="1" s="1"/>
  <c r="C20" i="1"/>
  <c r="I20" i="1"/>
  <c r="H20" i="1"/>
  <c r="J21" i="1"/>
  <c r="J20" i="1" s="1"/>
  <c r="E20" i="1"/>
  <c r="F21" i="1"/>
  <c r="L20" i="1"/>
  <c r="G20" i="1"/>
  <c r="J19" i="1"/>
  <c r="J18" i="1" s="1"/>
  <c r="G18" i="1"/>
  <c r="C18" i="1"/>
  <c r="B18" i="1"/>
  <c r="L18" i="1"/>
  <c r="K18" i="1"/>
  <c r="I18" i="1"/>
  <c r="H18" i="1"/>
  <c r="E18" i="1"/>
  <c r="D18" i="1"/>
  <c r="J17" i="1"/>
  <c r="F17" i="1"/>
  <c r="M17" i="1" s="1"/>
  <c r="J16" i="1"/>
  <c r="F16" i="1"/>
  <c r="M16" i="1" s="1"/>
  <c r="J15" i="1"/>
  <c r="F15" i="1"/>
  <c r="M15" i="1" s="1"/>
  <c r="J14" i="1"/>
  <c r="F14" i="1"/>
  <c r="M14" i="1" s="1"/>
  <c r="J13" i="1"/>
  <c r="F13" i="1"/>
  <c r="M13" i="1" s="1"/>
  <c r="J12" i="1"/>
  <c r="F12" i="1"/>
  <c r="M12" i="1" s="1"/>
  <c r="K9" i="1"/>
  <c r="J11" i="1"/>
  <c r="B9" i="1"/>
  <c r="H9" i="1"/>
  <c r="G9" i="1"/>
  <c r="D9" i="1"/>
  <c r="F10" i="1"/>
  <c r="L9" i="1"/>
  <c r="L147" i="1" s="1"/>
  <c r="E9" i="1"/>
  <c r="F143" i="1" l="1"/>
  <c r="M144" i="1"/>
  <c r="E147" i="1"/>
  <c r="J105" i="1"/>
  <c r="M123" i="1"/>
  <c r="F137" i="1"/>
  <c r="F9" i="1"/>
  <c r="M10" i="1"/>
  <c r="J141" i="1"/>
  <c r="M54" i="1"/>
  <c r="F131" i="1"/>
  <c r="M132" i="1"/>
  <c r="J137" i="1"/>
  <c r="D147" i="1"/>
  <c r="M88" i="1"/>
  <c r="M109" i="1"/>
  <c r="F20" i="1"/>
  <c r="M21" i="1"/>
  <c r="M30" i="1"/>
  <c r="M37" i="1"/>
  <c r="K147" i="1"/>
  <c r="M59" i="1"/>
  <c r="M67" i="1"/>
  <c r="M102" i="1"/>
  <c r="M125" i="1"/>
  <c r="M129" i="1"/>
  <c r="J34" i="1"/>
  <c r="F28" i="1"/>
  <c r="M29" i="1"/>
  <c r="H147" i="1"/>
  <c r="M36" i="1"/>
  <c r="M53" i="1"/>
  <c r="F103" i="1"/>
  <c r="F141" i="1"/>
  <c r="M141" i="1" s="1"/>
  <c r="F11" i="1"/>
  <c r="M11" i="1" s="1"/>
  <c r="B20" i="1"/>
  <c r="B147" i="1" s="1"/>
  <c r="F48" i="1"/>
  <c r="G105" i="1"/>
  <c r="I9" i="1"/>
  <c r="I147" i="1" s="1"/>
  <c r="J30" i="1"/>
  <c r="J28" i="1" s="1"/>
  <c r="G34" i="1"/>
  <c r="G147" i="1" s="1"/>
  <c r="J104" i="1"/>
  <c r="J103" i="1" s="1"/>
  <c r="F107" i="1"/>
  <c r="B131" i="1"/>
  <c r="F139" i="1"/>
  <c r="M139" i="1" s="1"/>
  <c r="J10" i="1"/>
  <c r="J9" i="1" s="1"/>
  <c r="F19" i="1"/>
  <c r="B28" i="1"/>
  <c r="F35" i="1"/>
  <c r="J48" i="1"/>
  <c r="J47" i="1" s="1"/>
  <c r="F142" i="1"/>
  <c r="M142" i="1" s="1"/>
  <c r="C9" i="1"/>
  <c r="G143" i="1"/>
  <c r="C103" i="1"/>
  <c r="M9" i="1" l="1"/>
  <c r="C147" i="1"/>
  <c r="F47" i="1"/>
  <c r="M48" i="1"/>
  <c r="M131" i="1"/>
  <c r="M19" i="1"/>
  <c r="M18" i="1" s="1"/>
  <c r="F18" i="1"/>
  <c r="F147" i="1" s="1"/>
  <c r="M28" i="1"/>
  <c r="M35" i="1"/>
  <c r="F34" i="1"/>
  <c r="M143" i="1"/>
  <c r="M20" i="1"/>
  <c r="J147" i="1"/>
  <c r="M104" i="1"/>
  <c r="M137" i="1"/>
  <c r="M107" i="1"/>
  <c r="F105" i="1"/>
  <c r="M34" i="1" l="1"/>
  <c r="M105" i="1"/>
  <c r="M47" i="1"/>
  <c r="M103" i="1"/>
  <c r="M147" i="1" l="1"/>
  <c r="M148" i="1" l="1"/>
  <c r="L148" i="1"/>
  <c r="E148" i="1"/>
  <c r="G148" i="1"/>
  <c r="K148" i="1"/>
  <c r="H148" i="1"/>
  <c r="B148" i="1"/>
  <c r="I148" i="1"/>
  <c r="D148" i="1"/>
  <c r="J148" i="1"/>
  <c r="F148" i="1"/>
  <c r="C148" i="1"/>
</calcChain>
</file>

<file path=xl/sharedStrings.xml><?xml version="1.0" encoding="utf-8"?>
<sst xmlns="http://schemas.openxmlformats.org/spreadsheetml/2006/main" count="204" uniqueCount="138">
  <si>
    <t>SECCIÓN B1:  INSTITUCIONES DESCENTRALIZADAS NO EMPRESARIALES</t>
  </si>
  <si>
    <t>I -   SUMARIOS</t>
  </si>
  <si>
    <t>SUMARIO No. 1  COMPOSICIÓN DE INGRESOS</t>
  </si>
  <si>
    <t>( En US dólares )</t>
  </si>
  <si>
    <t>INSTITUCIONES</t>
  </si>
  <si>
    <t>INGRESOS CORRIENTES</t>
  </si>
  <si>
    <t>INGRESOS DE CAPITAL</t>
  </si>
  <si>
    <t>FINANCIAMIENTO</t>
  </si>
  <si>
    <t>Total General</t>
  </si>
  <si>
    <t>Transferencias del Sector Público</t>
  </si>
  <si>
    <t>Ingresos Propios</t>
  </si>
  <si>
    <t>Total</t>
  </si>
  <si>
    <t>Internos</t>
  </si>
  <si>
    <t>Externo</t>
  </si>
  <si>
    <t>Contribuciones a la Seguridad Social</t>
  </si>
  <si>
    <t>Venta de Bienes y Servicios</t>
  </si>
  <si>
    <t>Ingresos Financieros y Otros Rubros</t>
  </si>
  <si>
    <t>Venta de Activos Fijos</t>
  </si>
  <si>
    <t>Recuperación de Inversiones Financieras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</si>
  <si>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</si>
  <si>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</si>
  <si>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</si>
  <si>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</si>
  <si>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</si>
  <si>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</si>
  <si>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</si>
  <si>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</si>
  <si>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</si>
  <si>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RAMO DE HACIENDA</t>
  </si>
  <si>
    <t>0705 Fondo de Inversión Nacional en Electricidad y Telefonía</t>
  </si>
  <si>
    <t>2300 RAMO DE GOBERNACIÓN Y DESARROLLO TERRITORIAL</t>
  </si>
  <si>
    <t>2304 Instituto Administrador de los Beneficios y Prestaciones</t>
  </si>
  <si>
    <t xml:space="preserve">    Sociales de los Veteranos Militares y Excombatientes</t>
  </si>
  <si>
    <t>2305 Consejo Nacional para la Inclusión de las Personas con</t>
  </si>
  <si>
    <t xml:space="preserve">  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</si>
  <si>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</si>
  <si>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</si>
  <si>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</si>
  <si>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</si>
  <si>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</si>
  <si>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Técnica Ejecutiva</t>
  </si>
  <si>
    <t>2403 Consejo Nacional de Administración de Bienes</t>
  </si>
  <si>
    <t>2404 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</si>
  <si>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</si>
  <si>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</si>
  <si>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</si>
  <si>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</si>
  <si>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Instituto Salvadoreño de Bienestar Magisterial</t>
  </si>
  <si>
    <t>3109 Consejo Nacional de la Primera Infancia, Niñez y Adolescencia</t>
  </si>
  <si>
    <t>3110 Instituto Crecer Juntos</t>
  </si>
  <si>
    <t>Continúa</t>
  </si>
  <si>
    <t>3200 RAMO DE SALUD</t>
  </si>
  <si>
    <t>3202 Hospital Nacional "Benjamín Bloom"</t>
  </si>
  <si>
    <t>3203 Hospital Nacional de la Mujer "Dra. María Isabel Rodriguez"</t>
  </si>
  <si>
    <t>3204 Hospital Nacional Psiquiátrico "Dr. José Molina Martínez"</t>
  </si>
  <si>
    <t>3205 Hosp. Nac. de Neumología y Medicina Familiar "Dr. José</t>
  </si>
  <si>
    <t xml:space="preserve">  Antonio Saldaña", San Salvador</t>
  </si>
  <si>
    <t>3206 Hospital Nacional "San Juan de Dios", Santa Ana</t>
  </si>
  <si>
    <t>3207 Hospital Nacional "Francisco Menéndez", Ahuachapán</t>
  </si>
  <si>
    <t>3208 Hospital Nacional "Dr. Jorge Mazzini Villacorta", Sonsonate</t>
  </si>
  <si>
    <t>3209 Hospital Nacional "Dr. Luis Edmundo Vásquez". Chalatenango</t>
  </si>
  <si>
    <t>3210 Hospital Nacional "San Rafael", Santa Tecla, La Libertad</t>
  </si>
  <si>
    <t>3211 Hospital Nacional "Santa Gertrudis", San Vicente</t>
  </si>
  <si>
    <t>3212 Hospital Nacional "Santa Teresa", Zacatecoluca</t>
  </si>
  <si>
    <t>3213 Hospital Nacional "San Juan de Dios", San Miguel</t>
  </si>
  <si>
    <t>3214 Hospital Nacional "San Pedro", Usulután</t>
  </si>
  <si>
    <t>3215 Hospital Nacional "Dr. Juan José Fernández", Zacamil</t>
  </si>
  <si>
    <t>3216 Hospital Nacional "Enfermera Angélica Vidal de Najarro"</t>
  </si>
  <si>
    <t xml:space="preserve">      San Bartolo, San Salvador</t>
  </si>
  <si>
    <t>3217 Hospital Nacional "Nuestra Señora de Fátima"</t>
  </si>
  <si>
    <t xml:space="preserve">    Cojutepeque, Cuscatlán</t>
  </si>
  <si>
    <t>3218 Hospital Nacional de La Unión</t>
  </si>
  <si>
    <t>3219 Hospital Nacional de Ilobasco</t>
  </si>
  <si>
    <t>3220 Hospital Nacional de Nueva Guadalupe</t>
  </si>
  <si>
    <t xml:space="preserve">3221 Hospital Nacional "Monseñor Oscar Arnulfo Romero y </t>
  </si>
  <si>
    <t xml:space="preserve">      Galdámez", Ciudad Barrios, San Miguel</t>
  </si>
  <si>
    <t>3222 Hospital Nacional "San Jerónimo Emiliani",</t>
  </si>
  <si>
    <t xml:space="preserve">           Sensuntepeque, Cabañas</t>
  </si>
  <si>
    <t>Viene</t>
  </si>
  <si>
    <t>3223 Hospital Nacional de Chalchuapa</t>
  </si>
  <si>
    <t>3224 Hospital Nacional "Arturo Morales", Metapán, Santa Ana</t>
  </si>
  <si>
    <t>3225 Hospital Nacional "Dr. Héctor Antonio Hernández Flores",</t>
  </si>
  <si>
    <t xml:space="preserve">      San Francisco Gotera, Morazán</t>
  </si>
  <si>
    <t>3226 Hospital Nacional de Santa Rosa de Lima</t>
  </si>
  <si>
    <t>3227 Hospital Nacional de Nueva Concepción</t>
  </si>
  <si>
    <t>3228 Hospital Nacional "Dr. Jorge Arturo Mena", Santiago</t>
  </si>
  <si>
    <t xml:space="preserve">      de María, Usulután</t>
  </si>
  <si>
    <t>3229 Hospital Nacional de Jiquilisco</t>
  </si>
  <si>
    <t>3230 Hospital Nacional de Suchitoto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</si>
  <si>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</si>
  <si>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</si>
  <si>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</si>
  <si>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</si>
  <si>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</si>
  <si>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3237 Hospital Nacional El Salvador</t>
  </si>
  <si>
    <t>3238  Centro de Maternidad Nacer con Cariño "El Nido"</t>
  </si>
  <si>
    <t>3239  Instituto Especializado “Hospital El Salvador”</t>
  </si>
  <si>
    <t>3240  Sistema de Emergencias Médicas</t>
  </si>
  <si>
    <t>3241 Superintendencia de Regulación Sanitaria</t>
  </si>
  <si>
    <t>3242 Consejo Nacional de las Especialidades Médicas</t>
  </si>
  <si>
    <t>3243 Consejo Salvadoreño de Transplantes</t>
  </si>
  <si>
    <t>3300 RAMO DE TRABAJO Y PREVISIÓN SOCIAL</t>
  </si>
  <si>
    <t>3303 Instituto Salvadoreño del Seguro Social</t>
  </si>
  <si>
    <t>4100 RAMO DE ECONOMÍA</t>
  </si>
  <si>
    <t>4101 Centro Internacional de Ferias y Convenciones de</t>
  </si>
  <si>
    <t xml:space="preserve">     El Salvador</t>
  </si>
  <si>
    <t>4103 Consejo de Vigilancia de la Profesión de Contaduría</t>
  </si>
  <si>
    <t xml:space="preserve">      Pública y Auditoría</t>
  </si>
  <si>
    <t>4109 Superintendencia General  de Electricidad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</si>
  <si>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</si>
  <si>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</si>
  <si>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</si>
  <si>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</si>
  <si>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</si>
  <si>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</si>
  <si>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</si>
  <si>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</si>
  <si>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</si>
  <si>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</si>
  <si>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</si>
  <si>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</si>
  <si>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</si>
  <si>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</si>
  <si>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</si>
  <si>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</si>
  <si>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</si>
  <si>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</si>
  <si>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</si>
  <si>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</si>
  <si>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</si>
  <si>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</si>
  <si>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</si>
  <si>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</si>
  <si>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</si>
  <si>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</si>
  <si>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</si>
  <si>
    <t xml:space="preserve">                                   TOTAL GENERAL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</si>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</sst>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00%"/>
  </numFmts>
  <fonts count="13" x14ac:knownFonts="1">
    <font>
      <sz val="10"/>
      <name val="Arial"/>
    </font>
    <font>
      <b/>
      <sz val="32"/>
      <name val="Museo Sans 900"/>
      <family val="3"/>
    </font>
    <font>
      <sz val="10"/>
      <name val="Museo Sans 100"/>
      <family val="3"/>
    </font>
    <font>
      <b/>
      <sz val="16"/>
      <name val="Museo Sans 9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b/>
      <u/>
      <sz val="10"/>
      <name val="Museo Sans 100"/>
      <family val="3"/>
    </font>
    <font>
      <b/>
      <u val="singleAccounting"/>
      <sz val="10"/>
      <name val="Museo Sans 100"/>
      <family val="3"/>
    </font>
    <font>
      <sz val="9"/>
      <name val="Museo Sans 100"/>
      <family val="3"/>
    </font>
    <font>
      <b/>
      <sz val="10"/>
      <color indexed="8"/>
      <name val="Museo Sans 100"/>
      <family val="3"/>
    </font>
    <font>
      <sz val="10"/>
      <color indexed="10"/>
      <name val="Museo Sans 100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1" fontId="8" fillId="0" borderId="15" xfId="1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16" xfId="1" applyNumberFormat="1" applyFont="1" applyFill="1" applyBorder="1" applyAlignment="1">
      <alignment vertical="center"/>
    </xf>
    <xf numFmtId="41" fontId="9" fillId="0" borderId="16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41" fontId="2" fillId="0" borderId="15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9" fillId="0" borderId="15" xfId="1" applyNumberFormat="1" applyFont="1" applyFill="1" applyBorder="1" applyAlignment="1">
      <alignment vertical="center"/>
    </xf>
    <xf numFmtId="41" fontId="9" fillId="0" borderId="17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 wrapText="1" indent="2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left" vertical="center" wrapText="1" indent="1"/>
    </xf>
    <xf numFmtId="41" fontId="2" fillId="0" borderId="19" xfId="1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indent="1"/>
    </xf>
    <xf numFmtId="41" fontId="2" fillId="0" borderId="21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3"/>
    </xf>
    <xf numFmtId="0" fontId="10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left" vertical="center" wrapText="1" indent="2"/>
    </xf>
    <xf numFmtId="41" fontId="2" fillId="0" borderId="18" xfId="1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/>
    </xf>
    <xf numFmtId="41" fontId="8" fillId="0" borderId="18" xfId="1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164" fontId="11" fillId="0" borderId="21" xfId="2" applyNumberFormat="1" applyFont="1" applyFill="1" applyBorder="1" applyAlignment="1">
      <alignment horizontal="right" vertical="center" indent="1"/>
    </xf>
    <xf numFmtId="164" fontId="11" fillId="0" borderId="20" xfId="2" applyNumberFormat="1" applyFont="1" applyFill="1" applyBorder="1" applyAlignment="1">
      <alignment horizontal="right" vertical="center" indent="1"/>
    </xf>
    <xf numFmtId="164" fontId="11" fillId="0" borderId="22" xfId="2" applyNumberFormat="1" applyFont="1" applyFill="1" applyBorder="1" applyAlignment="1">
      <alignment horizontal="right" vertical="center" indent="1"/>
    </xf>
    <xf numFmtId="165" fontId="11" fillId="0" borderId="20" xfId="2" applyNumberFormat="1" applyFont="1" applyFill="1" applyBorder="1" applyAlignment="1">
      <alignment vertical="center"/>
    </xf>
    <xf numFmtId="164" fontId="11" fillId="0" borderId="28" xfId="2" applyNumberFormat="1" applyFont="1" applyFill="1" applyBorder="1" applyAlignment="1">
      <alignment horizontal="right" vertical="center" indent="1"/>
    </xf>
    <xf numFmtId="41" fontId="9" fillId="0" borderId="18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10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30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164" fontId="11" fillId="0" borderId="20" xfId="2" applyNumberFormat="1" applyFont="1" applyFill="1" applyBorder="1" applyAlignment="1">
      <alignment vertical="center"/>
    </xf>
    <xf numFmtId="164" fontId="11" fillId="0" borderId="32" xfId="2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2D78-8B04-410C-9C08-181F37446C54}">
  <sheetPr>
    <tabColor rgb="FF00B050"/>
  </sheetPr>
  <dimension ref="A2:P154"/>
  <sheetViews>
    <sheetView showGridLines="0" showZeros="0" tabSelected="1" zoomScaleNormal="100" zoomScaleSheetLayoutView="70" workbookViewId="0">
      <pane xSplit="1" ySplit="8" topLeftCell="B9" activePane="bottomRight" state="frozen"/>
      <selection activeCell="G12" sqref="G12"/>
      <selection pane="topRight" activeCell="G12" sqref="G12"/>
      <selection pane="bottomLeft" activeCell="G12" sqref="G12"/>
      <selection pane="bottomRight" activeCell="B9" sqref="B9"/>
    </sheetView>
  </sheetViews>
  <sheetFormatPr baseColWidth="10" defaultColWidth="11.42578125" defaultRowHeight="12.75" x14ac:dyDescent="0.2"/>
  <cols>
    <col min="1" max="1" width="59.28515625" style="1" customWidth="1"/>
    <col min="2" max="3" width="14.7109375" style="1" customWidth="1"/>
    <col min="4" max="5" width="13.7109375" style="1" customWidth="1"/>
    <col min="6" max="6" width="15.28515625" style="1" customWidth="1"/>
    <col min="7" max="7" width="13.7109375" style="1" customWidth="1"/>
    <col min="8" max="8" width="12.7109375" style="1" customWidth="1"/>
    <col min="9" max="10" width="14.7109375" style="1" customWidth="1"/>
    <col min="11" max="11" width="16.7109375" style="1" customWidth="1"/>
    <col min="12" max="12" width="13.7109375" style="1" hidden="1" customWidth="1"/>
    <col min="13" max="13" width="14.7109375" style="1" customWidth="1"/>
    <col min="14" max="14" width="6.7109375" style="1" customWidth="1"/>
    <col min="15" max="16" width="14.7109375" style="2" bestFit="1" customWidth="1"/>
    <col min="17" max="16384" width="11.42578125" style="1"/>
  </cols>
  <sheetData>
    <row r="2" spans="1:13" ht="40.5" customHeight="1" x14ac:dyDescent="0.2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8.75" customHeight="1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5.5" customHeight="1" x14ac:dyDescent="0.2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18" customHeight="1" thickBot="1" x14ac:dyDescent="0.25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26.1" customHeight="1" thickTop="1" thickBot="1" x14ac:dyDescent="0.25">
      <c r="A6" s="66" t="s">
        <v>4</v>
      </c>
      <c r="B6" s="82" t="s">
        <v>5</v>
      </c>
      <c r="C6" s="83"/>
      <c r="D6" s="83"/>
      <c r="E6" s="83"/>
      <c r="F6" s="84"/>
      <c r="G6" s="70" t="s">
        <v>6</v>
      </c>
      <c r="H6" s="85"/>
      <c r="I6" s="85"/>
      <c r="J6" s="85"/>
      <c r="K6" s="89" t="s">
        <v>7</v>
      </c>
      <c r="L6" s="90"/>
      <c r="M6" s="72" t="s">
        <v>8</v>
      </c>
    </row>
    <row r="7" spans="1:13" ht="24.95" customHeight="1" thickTop="1" thickBot="1" x14ac:dyDescent="0.25">
      <c r="A7" s="67"/>
      <c r="B7" s="86" t="s">
        <v>9</v>
      </c>
      <c r="C7" s="59" t="s">
        <v>10</v>
      </c>
      <c r="D7" s="59"/>
      <c r="E7" s="59"/>
      <c r="F7" s="80" t="s">
        <v>11</v>
      </c>
      <c r="G7" s="75" t="s">
        <v>9</v>
      </c>
      <c r="H7" s="59" t="s">
        <v>10</v>
      </c>
      <c r="I7" s="59"/>
      <c r="J7" s="75" t="s">
        <v>11</v>
      </c>
      <c r="K7" s="61" t="s">
        <v>12</v>
      </c>
      <c r="L7" s="64" t="s">
        <v>13</v>
      </c>
      <c r="M7" s="91"/>
    </row>
    <row r="8" spans="1:13" ht="54.75" customHeight="1" thickTop="1" x14ac:dyDescent="0.2">
      <c r="A8" s="68"/>
      <c r="B8" s="86"/>
      <c r="C8" s="3" t="s">
        <v>14</v>
      </c>
      <c r="D8" s="3" t="s">
        <v>15</v>
      </c>
      <c r="E8" s="3" t="s">
        <v>16</v>
      </c>
      <c r="F8" s="80"/>
      <c r="G8" s="75"/>
      <c r="H8" s="3" t="s">
        <v>17</v>
      </c>
      <c r="I8" s="3" t="s">
        <v>18</v>
      </c>
      <c r="J8" s="75"/>
      <c r="K8" s="81"/>
      <c r="L8" s="61"/>
      <c r="M8" s="92"/>
    </row>
    <row r="9" spans="1:13" ht="30" customHeight="1" x14ac:dyDescent="0.2">
      <c r="A9" s="4" t="s">
        <v>19</v>
      </c>
      <c r="B9" s="5">
        <f>SUM(B10:B17)</f>
        <v>253916239</v>
      </c>
      <c r="C9" s="6">
        <f t="shared" ref="C9:M9" si="0">SUM(C10:C17)</f>
        <v>0</v>
      </c>
      <c r="D9" s="7">
        <f t="shared" si="0"/>
        <v>1511196</v>
      </c>
      <c r="E9" s="7">
        <f t="shared" si="0"/>
        <v>12474412</v>
      </c>
      <c r="F9" s="8">
        <f t="shared" si="0"/>
        <v>267901847</v>
      </c>
      <c r="G9" s="7">
        <f t="shared" si="0"/>
        <v>424622299</v>
      </c>
      <c r="H9" s="6">
        <f t="shared" si="0"/>
        <v>0</v>
      </c>
      <c r="I9" s="6">
        <f t="shared" si="0"/>
        <v>0</v>
      </c>
      <c r="J9" s="8">
        <f t="shared" si="0"/>
        <v>424622299</v>
      </c>
      <c r="K9" s="9">
        <f t="shared" si="0"/>
        <v>0</v>
      </c>
      <c r="L9" s="10">
        <f t="shared" si="0"/>
        <v>0</v>
      </c>
      <c r="M9" s="11">
        <f t="shared" si="0"/>
        <v>692524146</v>
      </c>
    </row>
    <row r="10" spans="1:13" ht="21" customHeight="1" x14ac:dyDescent="0.2">
      <c r="A10" s="12" t="s">
        <v>20</v>
      </c>
      <c r="B10" s="13">
        <v>23855921</v>
      </c>
      <c r="C10" s="14">
        <v>0</v>
      </c>
      <c r="D10" s="14">
        <v>1142556</v>
      </c>
      <c r="E10" s="14">
        <v>113664</v>
      </c>
      <c r="F10" s="15">
        <f t="shared" ref="F10:F15" si="1">SUM(B10:E10)</f>
        <v>25112141</v>
      </c>
      <c r="G10" s="14">
        <v>1765385</v>
      </c>
      <c r="H10" s="14">
        <v>0</v>
      </c>
      <c r="I10" s="14">
        <v>0</v>
      </c>
      <c r="J10" s="15">
        <f t="shared" ref="J10:J15" si="2">SUM(G10:I10)</f>
        <v>1765385</v>
      </c>
      <c r="K10" s="15">
        <v>0</v>
      </c>
      <c r="L10" s="15"/>
      <c r="M10" s="16">
        <f t="shared" ref="M10:M17" si="3">+F10+J10+K10</f>
        <v>26877526</v>
      </c>
    </row>
    <row r="11" spans="1:13" ht="21" customHeight="1" x14ac:dyDescent="0.2">
      <c r="A11" s="12" t="s">
        <v>21</v>
      </c>
      <c r="B11" s="13">
        <v>7250952</v>
      </c>
      <c r="C11" s="14">
        <v>0</v>
      </c>
      <c r="D11" s="14">
        <v>0</v>
      </c>
      <c r="E11" s="14">
        <v>0</v>
      </c>
      <c r="F11" s="15">
        <f t="shared" si="1"/>
        <v>7250952</v>
      </c>
      <c r="G11" s="14">
        <v>0</v>
      </c>
      <c r="H11" s="14">
        <v>0</v>
      </c>
      <c r="I11" s="14">
        <v>0</v>
      </c>
      <c r="J11" s="15">
        <f t="shared" si="2"/>
        <v>0</v>
      </c>
      <c r="K11" s="15">
        <v>0</v>
      </c>
      <c r="L11" s="15"/>
      <c r="M11" s="16">
        <f t="shared" si="3"/>
        <v>7250952</v>
      </c>
    </row>
    <row r="12" spans="1:13" ht="21" customHeight="1" x14ac:dyDescent="0.2">
      <c r="A12" s="12" t="s">
        <v>22</v>
      </c>
      <c r="B12" s="13">
        <v>30437752</v>
      </c>
      <c r="C12" s="14">
        <v>0</v>
      </c>
      <c r="D12" s="14">
        <v>0</v>
      </c>
      <c r="E12" s="14">
        <v>10000000</v>
      </c>
      <c r="F12" s="15">
        <f t="shared" si="1"/>
        <v>40437752</v>
      </c>
      <c r="G12" s="14">
        <v>401018966</v>
      </c>
      <c r="H12" s="14">
        <v>0</v>
      </c>
      <c r="I12" s="14">
        <v>0</v>
      </c>
      <c r="J12" s="15">
        <f t="shared" si="2"/>
        <v>401018966</v>
      </c>
      <c r="K12" s="15">
        <v>0</v>
      </c>
      <c r="L12" s="15"/>
      <c r="M12" s="16">
        <f t="shared" si="3"/>
        <v>441456718</v>
      </c>
    </row>
    <row r="13" spans="1:13" ht="21" customHeight="1" x14ac:dyDescent="0.2">
      <c r="A13" s="12" t="s">
        <v>23</v>
      </c>
      <c r="B13" s="13">
        <v>6652550</v>
      </c>
      <c r="C13" s="14">
        <v>0</v>
      </c>
      <c r="D13" s="14">
        <v>0</v>
      </c>
      <c r="E13" s="14">
        <v>0</v>
      </c>
      <c r="F13" s="15">
        <f t="shared" si="1"/>
        <v>6652550</v>
      </c>
      <c r="G13" s="14">
        <v>21837948</v>
      </c>
      <c r="H13" s="14">
        <v>0</v>
      </c>
      <c r="I13" s="14">
        <v>0</v>
      </c>
      <c r="J13" s="15">
        <f t="shared" si="2"/>
        <v>21837948</v>
      </c>
      <c r="K13" s="15">
        <v>0</v>
      </c>
      <c r="L13" s="15"/>
      <c r="M13" s="16">
        <f t="shared" si="3"/>
        <v>28490498</v>
      </c>
    </row>
    <row r="14" spans="1:13" ht="32.25" customHeight="1" x14ac:dyDescent="0.2">
      <c r="A14" s="12" t="s">
        <v>24</v>
      </c>
      <c r="B14" s="13">
        <v>3017172</v>
      </c>
      <c r="C14" s="14">
        <v>0</v>
      </c>
      <c r="D14" s="14">
        <v>0</v>
      </c>
      <c r="E14" s="14">
        <v>0</v>
      </c>
      <c r="F14" s="15">
        <f t="shared" si="1"/>
        <v>3017172</v>
      </c>
      <c r="G14" s="14">
        <v>0</v>
      </c>
      <c r="H14" s="14">
        <v>0</v>
      </c>
      <c r="I14" s="14">
        <v>0</v>
      </c>
      <c r="J14" s="15">
        <f t="shared" si="2"/>
        <v>0</v>
      </c>
      <c r="K14" s="15">
        <v>0</v>
      </c>
      <c r="L14" s="15"/>
      <c r="M14" s="16">
        <f t="shared" si="3"/>
        <v>3017172</v>
      </c>
    </row>
    <row r="15" spans="1:13" ht="21" customHeight="1" x14ac:dyDescent="0.2">
      <c r="A15" s="12" t="s">
        <v>25</v>
      </c>
      <c r="B15" s="13">
        <v>3000000</v>
      </c>
      <c r="C15" s="14">
        <v>0</v>
      </c>
      <c r="D15" s="14">
        <v>0</v>
      </c>
      <c r="E15" s="14">
        <v>2360748</v>
      </c>
      <c r="F15" s="15">
        <f t="shared" si="1"/>
        <v>5360748</v>
      </c>
      <c r="G15" s="14">
        <v>0</v>
      </c>
      <c r="H15" s="14">
        <v>0</v>
      </c>
      <c r="I15" s="14">
        <v>0</v>
      </c>
      <c r="J15" s="15">
        <f t="shared" si="2"/>
        <v>0</v>
      </c>
      <c r="K15" s="15">
        <v>0</v>
      </c>
      <c r="L15" s="15"/>
      <c r="M15" s="16">
        <f t="shared" si="3"/>
        <v>5360748</v>
      </c>
    </row>
    <row r="16" spans="1:13" ht="21" customHeight="1" x14ac:dyDescent="0.2">
      <c r="A16" s="12" t="s">
        <v>26</v>
      </c>
      <c r="B16" s="13">
        <v>177000000</v>
      </c>
      <c r="C16" s="14">
        <v>0</v>
      </c>
      <c r="D16" s="14">
        <v>0</v>
      </c>
      <c r="E16" s="14">
        <v>0</v>
      </c>
      <c r="F16" s="15">
        <f t="shared" ref="F16:F17" si="4">SUM(B16:E16)</f>
        <v>177000000</v>
      </c>
      <c r="G16" s="14">
        <v>0</v>
      </c>
      <c r="H16" s="14">
        <v>0</v>
      </c>
      <c r="I16" s="14">
        <v>0</v>
      </c>
      <c r="J16" s="15">
        <f t="shared" ref="J16:J17" si="5">SUM(G16:I16)</f>
        <v>0</v>
      </c>
      <c r="K16" s="15">
        <v>0</v>
      </c>
      <c r="L16" s="15"/>
      <c r="M16" s="16">
        <f t="shared" si="3"/>
        <v>177000000</v>
      </c>
    </row>
    <row r="17" spans="1:13" ht="21" customHeight="1" x14ac:dyDescent="0.2">
      <c r="A17" s="12" t="s">
        <v>27</v>
      </c>
      <c r="B17" s="13">
        <v>2701892</v>
      </c>
      <c r="C17" s="14">
        <v>0</v>
      </c>
      <c r="D17" s="14">
        <v>368640</v>
      </c>
      <c r="E17" s="14">
        <v>0</v>
      </c>
      <c r="F17" s="15">
        <f t="shared" si="4"/>
        <v>3070532</v>
      </c>
      <c r="G17" s="14">
        <v>0</v>
      </c>
      <c r="H17" s="14">
        <v>0</v>
      </c>
      <c r="I17" s="14">
        <v>0</v>
      </c>
      <c r="J17" s="15">
        <f t="shared" si="5"/>
        <v>0</v>
      </c>
      <c r="K17" s="15">
        <v>0</v>
      </c>
      <c r="L17" s="15"/>
      <c r="M17" s="16">
        <f t="shared" si="3"/>
        <v>3070532</v>
      </c>
    </row>
    <row r="18" spans="1:13" ht="32.25" customHeight="1" x14ac:dyDescent="0.2">
      <c r="A18" s="4" t="s">
        <v>28</v>
      </c>
      <c r="B18" s="17">
        <f>B19</f>
        <v>64126237</v>
      </c>
      <c r="C18" s="6">
        <f t="shared" ref="C18:M18" si="6">C19</f>
        <v>0</v>
      </c>
      <c r="D18" s="6">
        <f t="shared" si="6"/>
        <v>0</v>
      </c>
      <c r="E18" s="6">
        <f t="shared" si="6"/>
        <v>2747196</v>
      </c>
      <c r="F18" s="9">
        <f t="shared" si="6"/>
        <v>66873433</v>
      </c>
      <c r="G18" s="6">
        <f t="shared" si="6"/>
        <v>0</v>
      </c>
      <c r="H18" s="6">
        <f t="shared" si="6"/>
        <v>0</v>
      </c>
      <c r="I18" s="6">
        <f t="shared" si="6"/>
        <v>0</v>
      </c>
      <c r="J18" s="9">
        <f t="shared" si="6"/>
        <v>0</v>
      </c>
      <c r="K18" s="9">
        <f t="shared" si="6"/>
        <v>55217562</v>
      </c>
      <c r="L18" s="9">
        <f t="shared" si="6"/>
        <v>0</v>
      </c>
      <c r="M18" s="18">
        <f t="shared" si="6"/>
        <v>122090995</v>
      </c>
    </row>
    <row r="19" spans="1:13" ht="21" customHeight="1" x14ac:dyDescent="0.2">
      <c r="A19" s="12" t="s">
        <v>29</v>
      </c>
      <c r="B19" s="13">
        <v>64126237</v>
      </c>
      <c r="C19" s="14">
        <v>0</v>
      </c>
      <c r="D19" s="14">
        <v>0</v>
      </c>
      <c r="E19" s="14">
        <v>2747196</v>
      </c>
      <c r="F19" s="15">
        <f t="shared" ref="F19" si="7">SUM(B19:E19)</f>
        <v>66873433</v>
      </c>
      <c r="G19" s="14">
        <v>0</v>
      </c>
      <c r="H19" s="14">
        <v>0</v>
      </c>
      <c r="I19" s="14">
        <v>0</v>
      </c>
      <c r="J19" s="15">
        <f t="shared" ref="J19" si="8">SUM(G19:I19)</f>
        <v>0</v>
      </c>
      <c r="K19" s="15">
        <v>55217562</v>
      </c>
      <c r="L19" s="15"/>
      <c r="M19" s="16">
        <f t="shared" ref="M19" si="9">+F19+J19+K19</f>
        <v>122090995</v>
      </c>
    </row>
    <row r="20" spans="1:13" ht="30" customHeight="1" x14ac:dyDescent="0.2">
      <c r="A20" s="19" t="s">
        <v>30</v>
      </c>
      <c r="B20" s="5">
        <f>SUM(B21:B27)</f>
        <v>232595254</v>
      </c>
      <c r="C20" s="7">
        <f t="shared" ref="C20:M20" si="10">SUM(C21:C27)</f>
        <v>0</v>
      </c>
      <c r="D20" s="7">
        <f t="shared" si="10"/>
        <v>0</v>
      </c>
      <c r="E20" s="7">
        <f t="shared" si="10"/>
        <v>13269334</v>
      </c>
      <c r="F20" s="8">
        <f t="shared" si="10"/>
        <v>245864588</v>
      </c>
      <c r="G20" s="7">
        <f t="shared" si="10"/>
        <v>200000</v>
      </c>
      <c r="H20" s="7">
        <f t="shared" si="10"/>
        <v>0</v>
      </c>
      <c r="I20" s="7">
        <f t="shared" si="10"/>
        <v>783760</v>
      </c>
      <c r="J20" s="8">
        <f t="shared" si="10"/>
        <v>983760</v>
      </c>
      <c r="K20" s="8">
        <f t="shared" si="10"/>
        <v>1084065</v>
      </c>
      <c r="L20" s="8">
        <f t="shared" si="10"/>
        <v>0</v>
      </c>
      <c r="M20" s="11">
        <f t="shared" si="10"/>
        <v>247932413</v>
      </c>
    </row>
    <row r="21" spans="1:13" ht="18" customHeight="1" x14ac:dyDescent="0.2">
      <c r="A21" s="12" t="s">
        <v>31</v>
      </c>
      <c r="B21" s="13">
        <v>185660203</v>
      </c>
      <c r="C21" s="14">
        <v>0</v>
      </c>
      <c r="D21" s="14">
        <v>0</v>
      </c>
      <c r="E21" s="14">
        <v>2932190</v>
      </c>
      <c r="F21" s="15">
        <f>SUM(B21:E21)</f>
        <v>188592393</v>
      </c>
      <c r="G21" s="14">
        <v>0</v>
      </c>
      <c r="H21" s="14">
        <v>0</v>
      </c>
      <c r="I21" s="14">
        <v>783760</v>
      </c>
      <c r="J21" s="15">
        <f>SUM(G21:I21)</f>
        <v>783760</v>
      </c>
      <c r="K21" s="15">
        <v>529960</v>
      </c>
      <c r="L21" s="15"/>
      <c r="M21" s="16">
        <f>+F21+J21+K21</f>
        <v>189906113</v>
      </c>
    </row>
    <row r="22" spans="1:13" ht="18" customHeight="1" x14ac:dyDescent="0.2">
      <c r="A22" s="20" t="s">
        <v>32</v>
      </c>
      <c r="F22" s="21"/>
      <c r="J22" s="21"/>
      <c r="K22" s="21"/>
      <c r="L22" s="21"/>
      <c r="M22" s="22"/>
    </row>
    <row r="23" spans="1:13" ht="18" customHeight="1" x14ac:dyDescent="0.2">
      <c r="A23" s="23" t="s">
        <v>33</v>
      </c>
      <c r="B23" s="13">
        <v>346537</v>
      </c>
      <c r="C23" s="14">
        <v>0</v>
      </c>
      <c r="D23" s="14">
        <v>0</v>
      </c>
      <c r="E23" s="14">
        <v>0</v>
      </c>
      <c r="F23" s="13">
        <f>SUM(B23:E23)</f>
        <v>346537</v>
      </c>
      <c r="G23" s="13">
        <v>0</v>
      </c>
      <c r="H23" s="14">
        <v>0</v>
      </c>
      <c r="I23" s="14">
        <v>0</v>
      </c>
      <c r="J23" s="13">
        <f>SUM(G23:I23)</f>
        <v>0</v>
      </c>
      <c r="K23" s="13">
        <v>0</v>
      </c>
      <c r="L23" s="13"/>
      <c r="M23" s="24">
        <f>+F23+J23+K23</f>
        <v>346537</v>
      </c>
    </row>
    <row r="24" spans="1:13" ht="18" customHeight="1" x14ac:dyDescent="0.2">
      <c r="A24" s="20" t="s">
        <v>34</v>
      </c>
      <c r="F24" s="21"/>
      <c r="J24" s="21"/>
      <c r="K24" s="21"/>
      <c r="L24" s="21"/>
      <c r="M24" s="25"/>
    </row>
    <row r="25" spans="1:13" ht="21" customHeight="1" x14ac:dyDescent="0.2">
      <c r="A25" s="12" t="s">
        <v>35</v>
      </c>
      <c r="B25" s="13">
        <v>20193714</v>
      </c>
      <c r="C25" s="14">
        <v>0</v>
      </c>
      <c r="D25" s="14">
        <v>0</v>
      </c>
      <c r="E25" s="14">
        <v>3683505</v>
      </c>
      <c r="F25" s="13">
        <f>SUM(B25:E25)</f>
        <v>23877219</v>
      </c>
      <c r="G25" s="13">
        <v>200000</v>
      </c>
      <c r="H25" s="14">
        <v>0</v>
      </c>
      <c r="I25" s="14">
        <v>0</v>
      </c>
      <c r="J25" s="13">
        <f>SUM(G25:I25)</f>
        <v>200000</v>
      </c>
      <c r="K25" s="13">
        <v>554105</v>
      </c>
      <c r="L25" s="13"/>
      <c r="M25" s="24">
        <f>+F25+J25+K25</f>
        <v>24631324</v>
      </c>
    </row>
    <row r="26" spans="1:13" ht="21" customHeight="1" x14ac:dyDescent="0.2">
      <c r="A26" s="12" t="s">
        <v>36</v>
      </c>
      <c r="B26" s="13">
        <v>26394800</v>
      </c>
      <c r="C26" s="14">
        <v>0</v>
      </c>
      <c r="D26" s="14">
        <v>0</v>
      </c>
      <c r="E26" s="14">
        <v>0</v>
      </c>
      <c r="F26" s="13">
        <f>SUM(B26:E26)</f>
        <v>26394800</v>
      </c>
      <c r="G26" s="13">
        <v>0</v>
      </c>
      <c r="H26" s="14">
        <v>0</v>
      </c>
      <c r="I26" s="14">
        <v>0</v>
      </c>
      <c r="J26" s="13">
        <f>SUM(G26:I26)</f>
        <v>0</v>
      </c>
      <c r="K26" s="15">
        <v>0</v>
      </c>
      <c r="L26" s="13"/>
      <c r="M26" s="16">
        <f>+F26+J26+K26</f>
        <v>26394800</v>
      </c>
    </row>
    <row r="27" spans="1:13" ht="21" customHeight="1" x14ac:dyDescent="0.2">
      <c r="A27" s="12" t="s">
        <v>37</v>
      </c>
      <c r="B27" s="13">
        <v>0</v>
      </c>
      <c r="C27" s="14">
        <v>0</v>
      </c>
      <c r="D27" s="14">
        <v>0</v>
      </c>
      <c r="E27" s="14">
        <v>6653639</v>
      </c>
      <c r="F27" s="15">
        <f>SUM(B27:E27)</f>
        <v>6653639</v>
      </c>
      <c r="G27" s="14">
        <v>0</v>
      </c>
      <c r="H27" s="14">
        <v>0</v>
      </c>
      <c r="I27" s="14">
        <v>0</v>
      </c>
      <c r="J27" s="13">
        <f>SUM(G27:I27)</f>
        <v>0</v>
      </c>
      <c r="K27" s="15">
        <v>0</v>
      </c>
      <c r="L27" s="13"/>
      <c r="M27" s="16">
        <f>+F27+J27+K27</f>
        <v>6653639</v>
      </c>
    </row>
    <row r="28" spans="1:13" ht="30" customHeight="1" x14ac:dyDescent="0.2">
      <c r="A28" s="19" t="s">
        <v>38</v>
      </c>
      <c r="B28" s="5">
        <f>SUM(B29:B33)</f>
        <v>41452341</v>
      </c>
      <c r="C28" s="7">
        <f t="shared" ref="C28:M28" si="11">SUM(C29:C33)</f>
        <v>0</v>
      </c>
      <c r="D28" s="7">
        <f t="shared" si="11"/>
        <v>974813</v>
      </c>
      <c r="E28" s="7">
        <f t="shared" si="11"/>
        <v>24291717</v>
      </c>
      <c r="F28" s="8">
        <f t="shared" si="11"/>
        <v>66718871</v>
      </c>
      <c r="G28" s="7">
        <f t="shared" si="11"/>
        <v>250000</v>
      </c>
      <c r="H28" s="7">
        <f t="shared" si="11"/>
        <v>0</v>
      </c>
      <c r="I28" s="7">
        <f t="shared" si="11"/>
        <v>0</v>
      </c>
      <c r="J28" s="8">
        <f t="shared" si="11"/>
        <v>250000</v>
      </c>
      <c r="K28" s="8">
        <f t="shared" si="11"/>
        <v>0</v>
      </c>
      <c r="L28" s="8">
        <f t="shared" si="11"/>
        <v>0</v>
      </c>
      <c r="M28" s="11">
        <f t="shared" si="11"/>
        <v>66968871</v>
      </c>
    </row>
    <row r="29" spans="1:13" ht="27.75" customHeight="1" x14ac:dyDescent="0.2">
      <c r="A29" s="12" t="s">
        <v>39</v>
      </c>
      <c r="B29" s="13">
        <v>9757894</v>
      </c>
      <c r="C29" s="14">
        <v>0</v>
      </c>
      <c r="D29" s="14">
        <v>200000</v>
      </c>
      <c r="E29" s="14">
        <v>0</v>
      </c>
      <c r="F29" s="15">
        <f>SUM(B29:E29)</f>
        <v>9957894</v>
      </c>
      <c r="G29" s="14">
        <v>250000</v>
      </c>
      <c r="H29" s="14">
        <v>0</v>
      </c>
      <c r="I29" s="14">
        <v>0</v>
      </c>
      <c r="J29" s="15">
        <f>SUM(G29:I29)</f>
        <v>250000</v>
      </c>
      <c r="K29" s="15">
        <v>0</v>
      </c>
      <c r="L29" s="15"/>
      <c r="M29" s="16">
        <f>+F29+J29+K29</f>
        <v>10207894</v>
      </c>
    </row>
    <row r="30" spans="1:13" ht="21" customHeight="1" x14ac:dyDescent="0.2">
      <c r="A30" s="12" t="s">
        <v>40</v>
      </c>
      <c r="B30" s="13">
        <v>2255489</v>
      </c>
      <c r="C30" s="14">
        <v>0</v>
      </c>
      <c r="D30" s="14">
        <v>0</v>
      </c>
      <c r="E30" s="14">
        <v>0</v>
      </c>
      <c r="F30" s="15">
        <f>SUM(B30:E30)</f>
        <v>2255489</v>
      </c>
      <c r="G30" s="14">
        <v>0</v>
      </c>
      <c r="H30" s="14">
        <v>0</v>
      </c>
      <c r="I30" s="14">
        <v>0</v>
      </c>
      <c r="J30" s="15">
        <f>SUM(G30:I30)</f>
        <v>0</v>
      </c>
      <c r="K30" s="15">
        <v>0</v>
      </c>
      <c r="L30" s="15"/>
      <c r="M30" s="16">
        <f>+F30+J30+K30</f>
        <v>2255489</v>
      </c>
    </row>
    <row r="31" spans="1:13" ht="21" customHeight="1" x14ac:dyDescent="0.2">
      <c r="A31" s="12" t="s">
        <v>41</v>
      </c>
      <c r="B31" s="13">
        <v>891574</v>
      </c>
      <c r="C31" s="14">
        <v>0</v>
      </c>
      <c r="D31" s="14">
        <v>0</v>
      </c>
      <c r="E31" s="14">
        <v>0</v>
      </c>
      <c r="F31" s="15">
        <f>SUM(B31:E31)</f>
        <v>891574</v>
      </c>
      <c r="G31" s="14">
        <v>0</v>
      </c>
      <c r="H31" s="14">
        <v>0</v>
      </c>
      <c r="I31" s="14">
        <v>0</v>
      </c>
      <c r="J31" s="15">
        <f>SUM(G31:I31)</f>
        <v>0</v>
      </c>
      <c r="K31" s="15">
        <v>0</v>
      </c>
      <c r="L31" s="15"/>
      <c r="M31" s="16">
        <f>+F31+J31+K31</f>
        <v>891574</v>
      </c>
    </row>
    <row r="32" spans="1:13" ht="21" customHeight="1" x14ac:dyDescent="0.2">
      <c r="A32" s="12" t="s">
        <v>42</v>
      </c>
      <c r="B32" s="13">
        <v>6541471</v>
      </c>
      <c r="C32" s="14">
        <v>0</v>
      </c>
      <c r="D32" s="14">
        <v>774813</v>
      </c>
      <c r="E32" s="14">
        <v>24291717</v>
      </c>
      <c r="F32" s="15">
        <f>SUM(B32:E32)</f>
        <v>31608001</v>
      </c>
      <c r="G32" s="14">
        <v>0</v>
      </c>
      <c r="H32" s="14">
        <v>0</v>
      </c>
      <c r="I32" s="14">
        <v>0</v>
      </c>
      <c r="J32" s="15">
        <f>SUM(G32:I32)</f>
        <v>0</v>
      </c>
      <c r="K32" s="15">
        <v>0</v>
      </c>
      <c r="L32" s="15"/>
      <c r="M32" s="16">
        <f>+F32+J32+K32</f>
        <v>31608001</v>
      </c>
    </row>
    <row r="33" spans="1:13" ht="21" customHeight="1" x14ac:dyDescent="0.2">
      <c r="A33" s="12" t="s">
        <v>43</v>
      </c>
      <c r="B33" s="13">
        <v>22005913</v>
      </c>
      <c r="C33" s="14">
        <v>0</v>
      </c>
      <c r="D33" s="14">
        <v>0</v>
      </c>
      <c r="E33" s="14">
        <v>0</v>
      </c>
      <c r="F33" s="15">
        <f>SUM(B33:E33)</f>
        <v>22005913</v>
      </c>
      <c r="G33" s="14">
        <v>0</v>
      </c>
      <c r="H33" s="14">
        <v>0</v>
      </c>
      <c r="I33" s="14">
        <v>0</v>
      </c>
      <c r="J33" s="15">
        <f>SUM(G33:I33)</f>
        <v>0</v>
      </c>
      <c r="K33" s="15">
        <v>0</v>
      </c>
      <c r="L33" s="15"/>
      <c r="M33" s="16">
        <f>+F33+J33+K33</f>
        <v>22005913</v>
      </c>
    </row>
    <row r="34" spans="1:13" ht="30" customHeight="1" x14ac:dyDescent="0.2">
      <c r="A34" s="19" t="s">
        <v>44</v>
      </c>
      <c r="B34" s="5">
        <f>SUM(B35:B39)</f>
        <v>171723157</v>
      </c>
      <c r="C34" s="7">
        <f t="shared" ref="C34:M34" si="12">SUM(C35:C39)</f>
        <v>65444765</v>
      </c>
      <c r="D34" s="7">
        <f t="shared" si="12"/>
        <v>3754985</v>
      </c>
      <c r="E34" s="7">
        <f t="shared" si="12"/>
        <v>13787755</v>
      </c>
      <c r="F34" s="8">
        <f t="shared" si="12"/>
        <v>254710662</v>
      </c>
      <c r="G34" s="7">
        <f t="shared" si="12"/>
        <v>649540</v>
      </c>
      <c r="H34" s="7">
        <f t="shared" si="12"/>
        <v>20000</v>
      </c>
      <c r="I34" s="6">
        <f t="shared" si="12"/>
        <v>3953680</v>
      </c>
      <c r="J34" s="8">
        <f t="shared" si="12"/>
        <v>4623220</v>
      </c>
      <c r="K34" s="9">
        <f t="shared" si="12"/>
        <v>3810190</v>
      </c>
      <c r="L34" s="10">
        <f t="shared" si="12"/>
        <v>0</v>
      </c>
      <c r="M34" s="11">
        <f t="shared" si="12"/>
        <v>263144072</v>
      </c>
    </row>
    <row r="35" spans="1:13" ht="21" customHeight="1" x14ac:dyDescent="0.2">
      <c r="A35" s="12" t="s">
        <v>45</v>
      </c>
      <c r="B35" s="13">
        <v>115810465</v>
      </c>
      <c r="C35" s="14">
        <v>0</v>
      </c>
      <c r="D35" s="14">
        <v>3733985</v>
      </c>
      <c r="E35" s="14">
        <v>155745</v>
      </c>
      <c r="F35" s="15">
        <f>SUM(B35:E35)</f>
        <v>119700195</v>
      </c>
      <c r="G35" s="14">
        <v>649540</v>
      </c>
      <c r="H35" s="14">
        <v>0</v>
      </c>
      <c r="I35" s="14">
        <v>0</v>
      </c>
      <c r="J35" s="15">
        <f>SUM(G35:I35)</f>
        <v>649540</v>
      </c>
      <c r="K35" s="15">
        <v>3810190</v>
      </c>
      <c r="L35" s="15"/>
      <c r="M35" s="16">
        <f>+F35+J35+K35</f>
        <v>124159925</v>
      </c>
    </row>
    <row r="36" spans="1:13" ht="21" customHeight="1" x14ac:dyDescent="0.2">
      <c r="A36" s="12" t="s">
        <v>46</v>
      </c>
      <c r="B36" s="13">
        <v>0</v>
      </c>
      <c r="C36" s="14">
        <v>1051220</v>
      </c>
      <c r="D36" s="14">
        <v>0</v>
      </c>
      <c r="E36" s="14">
        <v>11565800</v>
      </c>
      <c r="F36" s="15">
        <f>SUM(B36:E36)</f>
        <v>12617020</v>
      </c>
      <c r="G36" s="14">
        <v>0</v>
      </c>
      <c r="H36" s="14">
        <v>20000</v>
      </c>
      <c r="I36" s="14">
        <v>3953680</v>
      </c>
      <c r="J36" s="15">
        <f>SUM(G36:I36)</f>
        <v>3973680</v>
      </c>
      <c r="K36" s="15">
        <v>0</v>
      </c>
      <c r="L36" s="15"/>
      <c r="M36" s="16">
        <f>+F36+J36+K36</f>
        <v>16590700</v>
      </c>
    </row>
    <row r="37" spans="1:13" ht="21" customHeight="1" x14ac:dyDescent="0.2">
      <c r="A37" s="12" t="s">
        <v>47</v>
      </c>
      <c r="B37" s="13">
        <v>0</v>
      </c>
      <c r="C37" s="14">
        <v>64393545</v>
      </c>
      <c r="D37" s="14">
        <v>13000</v>
      </c>
      <c r="E37" s="14">
        <v>2066210</v>
      </c>
      <c r="F37" s="15">
        <f>SUM(B37:E37)</f>
        <v>66472755</v>
      </c>
      <c r="G37" s="14">
        <v>0</v>
      </c>
      <c r="H37" s="14">
        <v>0</v>
      </c>
      <c r="I37" s="14">
        <v>0</v>
      </c>
      <c r="J37" s="15">
        <f>SUM(G37:I37)</f>
        <v>0</v>
      </c>
      <c r="K37" s="15">
        <v>0</v>
      </c>
      <c r="L37" s="15"/>
      <c r="M37" s="16">
        <f>+F37+J37+K37</f>
        <v>66472755</v>
      </c>
    </row>
    <row r="38" spans="1:13" ht="21" customHeight="1" x14ac:dyDescent="0.2">
      <c r="A38" s="12" t="s">
        <v>48</v>
      </c>
      <c r="B38" s="13">
        <v>29804153</v>
      </c>
      <c r="C38" s="14">
        <v>0</v>
      </c>
      <c r="D38" s="14">
        <v>8000</v>
      </c>
      <c r="E38" s="14">
        <v>0</v>
      </c>
      <c r="F38" s="15">
        <f>SUM(B38:E38)</f>
        <v>29812153</v>
      </c>
      <c r="G38" s="14">
        <v>0</v>
      </c>
      <c r="H38" s="14">
        <v>0</v>
      </c>
      <c r="I38" s="14">
        <v>0</v>
      </c>
      <c r="J38" s="15">
        <f>SUM(G38:I38)</f>
        <v>0</v>
      </c>
      <c r="K38" s="15">
        <v>0</v>
      </c>
      <c r="L38" s="15"/>
      <c r="M38" s="16">
        <f>+F38+J38+K38</f>
        <v>29812153</v>
      </c>
    </row>
    <row r="39" spans="1:13" ht="21" customHeight="1" x14ac:dyDescent="0.2">
      <c r="A39" s="12" t="s">
        <v>49</v>
      </c>
      <c r="B39" s="13">
        <v>26108539</v>
      </c>
      <c r="C39" s="14">
        <v>0</v>
      </c>
      <c r="D39" s="14">
        <v>0</v>
      </c>
      <c r="E39" s="14">
        <v>0</v>
      </c>
      <c r="F39" s="15">
        <f>SUM(B39:E39)</f>
        <v>26108539</v>
      </c>
      <c r="G39" s="14">
        <v>0</v>
      </c>
      <c r="H39" s="14">
        <v>0</v>
      </c>
      <c r="I39" s="14">
        <v>0</v>
      </c>
      <c r="J39" s="15">
        <f>SUM(G39:I39)</f>
        <v>0</v>
      </c>
      <c r="K39" s="15">
        <v>0</v>
      </c>
      <c r="L39" s="15"/>
      <c r="M39" s="16">
        <f>+F39+J39+K39</f>
        <v>26108539</v>
      </c>
    </row>
    <row r="40" spans="1:13" ht="6" customHeight="1" thickBot="1" x14ac:dyDescent="0.25">
      <c r="A40" s="26"/>
      <c r="B40" s="27"/>
      <c r="C40" s="28"/>
      <c r="D40" s="28"/>
      <c r="E40" s="28"/>
      <c r="F40" s="29"/>
      <c r="G40" s="28"/>
      <c r="H40" s="28"/>
      <c r="I40" s="28"/>
      <c r="J40" s="29"/>
      <c r="K40" s="29"/>
      <c r="L40" s="29"/>
      <c r="M40" s="30"/>
    </row>
    <row r="41" spans="1:13" ht="12.75" customHeight="1" thickTop="1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 t="s">
        <v>50</v>
      </c>
    </row>
    <row r="42" spans="1:13" ht="23.25" customHeight="1" x14ac:dyDescent="0.2">
      <c r="A42" s="76" t="s">
        <v>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ht="23.25" customHeight="1" thickBot="1" x14ac:dyDescent="0.25">
      <c r="A43" s="65" t="s">
        <v>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ht="24.95" customHeight="1" thickTop="1" thickBot="1" x14ac:dyDescent="0.25">
      <c r="A44" s="66" t="s">
        <v>4</v>
      </c>
      <c r="B44" s="82" t="s">
        <v>5</v>
      </c>
      <c r="C44" s="83"/>
      <c r="D44" s="83"/>
      <c r="E44" s="83"/>
      <c r="F44" s="84"/>
      <c r="G44" s="70" t="s">
        <v>6</v>
      </c>
      <c r="H44" s="85"/>
      <c r="I44" s="85"/>
      <c r="J44" s="85"/>
      <c r="K44" s="70" t="s">
        <v>7</v>
      </c>
      <c r="L44" s="71"/>
      <c r="M44" s="77" t="s">
        <v>8</v>
      </c>
    </row>
    <row r="45" spans="1:13" ht="24.95" customHeight="1" thickTop="1" thickBot="1" x14ac:dyDescent="0.25">
      <c r="A45" s="67"/>
      <c r="B45" s="86" t="s">
        <v>9</v>
      </c>
      <c r="C45" s="59" t="s">
        <v>10</v>
      </c>
      <c r="D45" s="59"/>
      <c r="E45" s="59"/>
      <c r="F45" s="80" t="s">
        <v>11</v>
      </c>
      <c r="G45" s="75" t="s">
        <v>9</v>
      </c>
      <c r="H45" s="59" t="s">
        <v>10</v>
      </c>
      <c r="I45" s="59"/>
      <c r="J45" s="75" t="s">
        <v>11</v>
      </c>
      <c r="K45" s="61" t="s">
        <v>12</v>
      </c>
      <c r="L45" s="64" t="s">
        <v>13</v>
      </c>
      <c r="M45" s="78"/>
    </row>
    <row r="46" spans="1:13" ht="65.099999999999994" customHeight="1" thickTop="1" x14ac:dyDescent="0.2">
      <c r="A46" s="68"/>
      <c r="B46" s="86"/>
      <c r="C46" s="3" t="s">
        <v>14</v>
      </c>
      <c r="D46" s="3" t="s">
        <v>15</v>
      </c>
      <c r="E46" s="3" t="s">
        <v>16</v>
      </c>
      <c r="F46" s="80"/>
      <c r="G46" s="75"/>
      <c r="H46" s="3" t="s">
        <v>17</v>
      </c>
      <c r="I46" s="3" t="s">
        <v>18</v>
      </c>
      <c r="J46" s="75"/>
      <c r="K46" s="81"/>
      <c r="L46" s="61"/>
      <c r="M46" s="79"/>
    </row>
    <row r="47" spans="1:13" ht="30" customHeight="1" x14ac:dyDescent="0.2">
      <c r="A47" s="19" t="s">
        <v>51</v>
      </c>
      <c r="B47" s="5">
        <f t="shared" ref="B47:M47" si="13">SUM(B48:B73)+SUM(B81:B102)</f>
        <v>726236798</v>
      </c>
      <c r="C47" s="7">
        <f t="shared" si="13"/>
        <v>0</v>
      </c>
      <c r="D47" s="7">
        <f t="shared" si="13"/>
        <v>20193925</v>
      </c>
      <c r="E47" s="7">
        <f t="shared" si="13"/>
        <v>28426380</v>
      </c>
      <c r="F47" s="8">
        <f t="shared" si="13"/>
        <v>774857103</v>
      </c>
      <c r="G47" s="7">
        <f t="shared" si="13"/>
        <v>26899315</v>
      </c>
      <c r="H47" s="7">
        <f t="shared" si="13"/>
        <v>0</v>
      </c>
      <c r="I47" s="7">
        <f t="shared" si="13"/>
        <v>225000</v>
      </c>
      <c r="J47" s="8">
        <f t="shared" si="13"/>
        <v>27124315</v>
      </c>
      <c r="K47" s="8">
        <f t="shared" si="13"/>
        <v>183840</v>
      </c>
      <c r="L47" s="8">
        <f t="shared" si="13"/>
        <v>0</v>
      </c>
      <c r="M47" s="11">
        <f t="shared" si="13"/>
        <v>802165258</v>
      </c>
    </row>
    <row r="48" spans="1:13" ht="24.95" customHeight="1" x14ac:dyDescent="0.2">
      <c r="A48" s="12" t="s">
        <v>52</v>
      </c>
      <c r="B48" s="13">
        <v>61958733</v>
      </c>
      <c r="C48" s="14">
        <v>0</v>
      </c>
      <c r="D48" s="14">
        <v>1477500</v>
      </c>
      <c r="E48" s="14">
        <v>22500</v>
      </c>
      <c r="F48" s="15">
        <f t="shared" ref="F48:F64" si="14">SUM(B48:E48)</f>
        <v>63458733</v>
      </c>
      <c r="G48" s="14">
        <v>0</v>
      </c>
      <c r="H48" s="14">
        <v>0</v>
      </c>
      <c r="I48" s="14">
        <v>0</v>
      </c>
      <c r="J48" s="15">
        <f t="shared" ref="J48:J64" si="15">SUM(G48:I48)</f>
        <v>0</v>
      </c>
      <c r="K48" s="15">
        <v>0</v>
      </c>
      <c r="L48" s="15"/>
      <c r="M48" s="16">
        <f t="shared" ref="M48:M69" si="16">+F48+J48+K48</f>
        <v>63458733</v>
      </c>
    </row>
    <row r="49" spans="1:13" ht="18" customHeight="1" x14ac:dyDescent="0.2">
      <c r="A49" s="12" t="s">
        <v>53</v>
      </c>
      <c r="B49" s="13">
        <v>30520520</v>
      </c>
      <c r="C49" s="14">
        <v>0</v>
      </c>
      <c r="D49" s="14">
        <v>1326300</v>
      </c>
      <c r="E49" s="14">
        <v>17000</v>
      </c>
      <c r="F49" s="15">
        <f>SUM(B49:E49)</f>
        <v>31863820</v>
      </c>
      <c r="G49" s="14">
        <v>0</v>
      </c>
      <c r="H49" s="14">
        <v>0</v>
      </c>
      <c r="I49" s="14">
        <v>0</v>
      </c>
      <c r="J49" s="15">
        <f>SUM(G49:I49)</f>
        <v>0</v>
      </c>
      <c r="K49" s="15">
        <v>0</v>
      </c>
      <c r="L49" s="15"/>
      <c r="M49" s="16">
        <f>+F49+J49+K49</f>
        <v>31863820</v>
      </c>
    </row>
    <row r="50" spans="1:13" ht="24.95" customHeight="1" x14ac:dyDescent="0.2">
      <c r="A50" s="12" t="s">
        <v>54</v>
      </c>
      <c r="B50" s="13">
        <v>18674840</v>
      </c>
      <c r="C50" s="14">
        <v>0</v>
      </c>
      <c r="D50" s="14">
        <v>115500</v>
      </c>
      <c r="E50" s="14">
        <v>4500</v>
      </c>
      <c r="F50" s="15">
        <f t="shared" si="14"/>
        <v>18794840</v>
      </c>
      <c r="G50" s="14">
        <v>0</v>
      </c>
      <c r="H50" s="14">
        <v>0</v>
      </c>
      <c r="I50" s="14">
        <v>0</v>
      </c>
      <c r="J50" s="15">
        <f t="shared" si="15"/>
        <v>0</v>
      </c>
      <c r="K50" s="15">
        <v>0</v>
      </c>
      <c r="L50" s="15"/>
      <c r="M50" s="16">
        <f t="shared" si="16"/>
        <v>18794840</v>
      </c>
    </row>
    <row r="51" spans="1:13" ht="18" customHeight="1" x14ac:dyDescent="0.2">
      <c r="A51" s="12" t="s">
        <v>55</v>
      </c>
      <c r="B51" s="13"/>
      <c r="C51" s="14"/>
      <c r="D51" s="14"/>
      <c r="E51" s="14"/>
      <c r="F51" s="15"/>
      <c r="G51" s="14"/>
      <c r="H51" s="14"/>
      <c r="I51" s="14"/>
      <c r="J51" s="15"/>
      <c r="K51" s="15"/>
      <c r="L51" s="15"/>
      <c r="M51" s="16"/>
    </row>
    <row r="52" spans="1:13" ht="18" customHeight="1" x14ac:dyDescent="0.2">
      <c r="A52" s="33" t="s">
        <v>56</v>
      </c>
      <c r="B52" s="13">
        <v>17728085</v>
      </c>
      <c r="C52" s="14">
        <v>0</v>
      </c>
      <c r="D52" s="14">
        <v>593300</v>
      </c>
      <c r="E52" s="14">
        <v>6700</v>
      </c>
      <c r="F52" s="15">
        <f t="shared" si="14"/>
        <v>18328085</v>
      </c>
      <c r="G52" s="14">
        <v>0</v>
      </c>
      <c r="H52" s="14">
        <v>0</v>
      </c>
      <c r="I52" s="14">
        <v>0</v>
      </c>
      <c r="J52" s="15">
        <f t="shared" si="15"/>
        <v>0</v>
      </c>
      <c r="K52" s="15">
        <v>0</v>
      </c>
      <c r="L52" s="15"/>
      <c r="M52" s="16">
        <f t="shared" si="16"/>
        <v>18328085</v>
      </c>
    </row>
    <row r="53" spans="1:13" ht="24.95" customHeight="1" x14ac:dyDescent="0.2">
      <c r="A53" s="12" t="s">
        <v>57</v>
      </c>
      <c r="B53" s="13">
        <v>44591805</v>
      </c>
      <c r="C53" s="14">
        <v>0</v>
      </c>
      <c r="D53" s="14">
        <v>780000</v>
      </c>
      <c r="E53" s="14">
        <v>152760</v>
      </c>
      <c r="F53" s="15">
        <f t="shared" si="14"/>
        <v>45524565</v>
      </c>
      <c r="G53" s="14">
        <v>0</v>
      </c>
      <c r="H53" s="14">
        <v>0</v>
      </c>
      <c r="I53" s="14">
        <v>0</v>
      </c>
      <c r="J53" s="15">
        <f t="shared" si="15"/>
        <v>0</v>
      </c>
      <c r="K53" s="15">
        <v>0</v>
      </c>
      <c r="L53" s="15"/>
      <c r="M53" s="16">
        <f t="shared" si="16"/>
        <v>45524565</v>
      </c>
    </row>
    <row r="54" spans="1:13" ht="24.95" customHeight="1" x14ac:dyDescent="0.2">
      <c r="A54" s="12" t="s">
        <v>58</v>
      </c>
      <c r="B54" s="13">
        <v>13910815</v>
      </c>
      <c r="C54" s="14">
        <v>0</v>
      </c>
      <c r="D54" s="14">
        <v>894780</v>
      </c>
      <c r="E54" s="14">
        <v>5220</v>
      </c>
      <c r="F54" s="15">
        <f t="shared" si="14"/>
        <v>14810815</v>
      </c>
      <c r="G54" s="14">
        <v>0</v>
      </c>
      <c r="H54" s="14">
        <v>0</v>
      </c>
      <c r="I54" s="14">
        <v>0</v>
      </c>
      <c r="J54" s="15">
        <f t="shared" si="15"/>
        <v>0</v>
      </c>
      <c r="K54" s="15">
        <v>0</v>
      </c>
      <c r="L54" s="15"/>
      <c r="M54" s="16">
        <f t="shared" si="16"/>
        <v>14810815</v>
      </c>
    </row>
    <row r="55" spans="1:13" ht="24.95" customHeight="1" x14ac:dyDescent="0.2">
      <c r="A55" s="12" t="s">
        <v>59</v>
      </c>
      <c r="B55" s="13">
        <v>18927635</v>
      </c>
      <c r="C55" s="14">
        <v>0</v>
      </c>
      <c r="D55" s="14">
        <v>456000</v>
      </c>
      <c r="E55" s="14">
        <v>54000</v>
      </c>
      <c r="F55" s="15">
        <f t="shared" si="14"/>
        <v>19437635</v>
      </c>
      <c r="G55" s="14">
        <v>0</v>
      </c>
      <c r="H55" s="14">
        <v>0</v>
      </c>
      <c r="I55" s="14">
        <v>0</v>
      </c>
      <c r="J55" s="15">
        <f t="shared" si="15"/>
        <v>0</v>
      </c>
      <c r="K55" s="15">
        <v>0</v>
      </c>
      <c r="L55" s="15"/>
      <c r="M55" s="16">
        <f t="shared" si="16"/>
        <v>19437635</v>
      </c>
    </row>
    <row r="56" spans="1:13" ht="18" customHeight="1" x14ac:dyDescent="0.2">
      <c r="A56" s="12" t="s">
        <v>60</v>
      </c>
      <c r="B56" s="13">
        <v>8916650</v>
      </c>
      <c r="C56" s="14">
        <v>0</v>
      </c>
      <c r="D56" s="14">
        <v>217730</v>
      </c>
      <c r="E56" s="14">
        <v>7990</v>
      </c>
      <c r="F56" s="15">
        <f t="shared" si="14"/>
        <v>9142370</v>
      </c>
      <c r="G56" s="14">
        <v>0</v>
      </c>
      <c r="H56" s="14">
        <v>0</v>
      </c>
      <c r="I56" s="14">
        <v>0</v>
      </c>
      <c r="J56" s="15">
        <f t="shared" si="15"/>
        <v>0</v>
      </c>
      <c r="K56" s="15">
        <v>0</v>
      </c>
      <c r="L56" s="15"/>
      <c r="M56" s="16">
        <f t="shared" si="16"/>
        <v>9142370</v>
      </c>
    </row>
    <row r="57" spans="1:13" ht="24.95" customHeight="1" x14ac:dyDescent="0.2">
      <c r="A57" s="12" t="s">
        <v>61</v>
      </c>
      <c r="B57" s="13">
        <v>25320120</v>
      </c>
      <c r="C57" s="14">
        <v>0</v>
      </c>
      <c r="D57" s="14">
        <v>1749000</v>
      </c>
      <c r="E57" s="14">
        <v>51000</v>
      </c>
      <c r="F57" s="15">
        <f t="shared" si="14"/>
        <v>27120120</v>
      </c>
      <c r="G57" s="14">
        <v>0</v>
      </c>
      <c r="H57" s="14">
        <v>0</v>
      </c>
      <c r="I57" s="14">
        <v>0</v>
      </c>
      <c r="J57" s="15">
        <f t="shared" si="15"/>
        <v>0</v>
      </c>
      <c r="K57" s="15">
        <v>0</v>
      </c>
      <c r="L57" s="15"/>
      <c r="M57" s="16">
        <f t="shared" si="16"/>
        <v>27120120</v>
      </c>
    </row>
    <row r="58" spans="1:13" ht="24.95" customHeight="1" x14ac:dyDescent="0.2">
      <c r="A58" s="12" t="s">
        <v>62</v>
      </c>
      <c r="B58" s="13">
        <v>13772030</v>
      </c>
      <c r="C58" s="14">
        <v>0</v>
      </c>
      <c r="D58" s="14">
        <v>282800</v>
      </c>
      <c r="E58" s="14">
        <v>17200</v>
      </c>
      <c r="F58" s="15">
        <f t="shared" si="14"/>
        <v>14072030</v>
      </c>
      <c r="G58" s="14">
        <v>0</v>
      </c>
      <c r="H58" s="14">
        <v>0</v>
      </c>
      <c r="I58" s="14">
        <v>0</v>
      </c>
      <c r="J58" s="15">
        <f t="shared" si="15"/>
        <v>0</v>
      </c>
      <c r="K58" s="15">
        <v>0</v>
      </c>
      <c r="L58" s="15"/>
      <c r="M58" s="16">
        <f t="shared" si="16"/>
        <v>14072030</v>
      </c>
    </row>
    <row r="59" spans="1:13" ht="24.95" customHeight="1" x14ac:dyDescent="0.2">
      <c r="A59" s="12" t="s">
        <v>63</v>
      </c>
      <c r="B59" s="13">
        <v>13550225</v>
      </c>
      <c r="C59" s="14">
        <v>0</v>
      </c>
      <c r="D59" s="14">
        <v>492000</v>
      </c>
      <c r="E59" s="14">
        <v>24200</v>
      </c>
      <c r="F59" s="15">
        <f t="shared" si="14"/>
        <v>14066425</v>
      </c>
      <c r="G59" s="14">
        <v>0</v>
      </c>
      <c r="H59" s="14">
        <v>0</v>
      </c>
      <c r="I59" s="14">
        <v>0</v>
      </c>
      <c r="J59" s="15">
        <f t="shared" si="15"/>
        <v>0</v>
      </c>
      <c r="K59" s="15">
        <v>0</v>
      </c>
      <c r="L59" s="15"/>
      <c r="M59" s="16">
        <f t="shared" si="16"/>
        <v>14066425</v>
      </c>
    </row>
    <row r="60" spans="1:13" ht="24.95" customHeight="1" x14ac:dyDescent="0.2">
      <c r="A60" s="12" t="s">
        <v>64</v>
      </c>
      <c r="B60" s="13">
        <v>48687455</v>
      </c>
      <c r="C60" s="14">
        <v>0</v>
      </c>
      <c r="D60" s="14">
        <v>1698800</v>
      </c>
      <c r="E60" s="14">
        <v>1200</v>
      </c>
      <c r="F60" s="15">
        <f t="shared" si="14"/>
        <v>50387455</v>
      </c>
      <c r="G60" s="14">
        <v>0</v>
      </c>
      <c r="H60" s="14">
        <v>0</v>
      </c>
      <c r="I60" s="14">
        <v>0</v>
      </c>
      <c r="J60" s="15">
        <f t="shared" si="15"/>
        <v>0</v>
      </c>
      <c r="K60" s="15">
        <v>0</v>
      </c>
      <c r="L60" s="15"/>
      <c r="M60" s="16">
        <f t="shared" si="16"/>
        <v>50387455</v>
      </c>
    </row>
    <row r="61" spans="1:13" ht="24.95" customHeight="1" x14ac:dyDescent="0.2">
      <c r="A61" s="12" t="s">
        <v>65</v>
      </c>
      <c r="B61" s="13">
        <v>13610590</v>
      </c>
      <c r="C61" s="14">
        <v>0</v>
      </c>
      <c r="D61" s="14">
        <v>80000</v>
      </c>
      <c r="E61" s="14">
        <v>36000</v>
      </c>
      <c r="F61" s="15">
        <f t="shared" si="14"/>
        <v>13726590</v>
      </c>
      <c r="G61" s="14">
        <v>0</v>
      </c>
      <c r="H61" s="14">
        <v>0</v>
      </c>
      <c r="I61" s="14">
        <v>0</v>
      </c>
      <c r="J61" s="15">
        <f t="shared" si="15"/>
        <v>0</v>
      </c>
      <c r="K61" s="15">
        <v>0</v>
      </c>
      <c r="L61" s="15"/>
      <c r="M61" s="16">
        <f t="shared" si="16"/>
        <v>13726590</v>
      </c>
    </row>
    <row r="62" spans="1:13" ht="24.95" customHeight="1" x14ac:dyDescent="0.2">
      <c r="A62" s="12" t="s">
        <v>66</v>
      </c>
      <c r="B62" s="13">
        <v>50000000</v>
      </c>
      <c r="C62" s="14">
        <v>0</v>
      </c>
      <c r="D62" s="14">
        <v>3108540</v>
      </c>
      <c r="E62" s="14">
        <v>77700</v>
      </c>
      <c r="F62" s="15">
        <f t="shared" si="14"/>
        <v>53186240</v>
      </c>
      <c r="G62" s="14">
        <v>0</v>
      </c>
      <c r="H62" s="14">
        <v>0</v>
      </c>
      <c r="I62" s="14">
        <v>0</v>
      </c>
      <c r="J62" s="15">
        <f t="shared" si="15"/>
        <v>0</v>
      </c>
      <c r="K62" s="15">
        <v>0</v>
      </c>
      <c r="L62" s="15"/>
      <c r="M62" s="16">
        <f t="shared" si="16"/>
        <v>53186240</v>
      </c>
    </row>
    <row r="63" spans="1:13" ht="18" customHeight="1" x14ac:dyDescent="0.2">
      <c r="A63" s="12" t="s">
        <v>67</v>
      </c>
      <c r="B63" s="13"/>
      <c r="C63" s="14"/>
      <c r="D63" s="14"/>
      <c r="E63" s="14"/>
      <c r="F63" s="15"/>
      <c r="G63" s="14"/>
      <c r="H63" s="14"/>
      <c r="I63" s="14"/>
      <c r="J63" s="15"/>
      <c r="K63" s="15"/>
      <c r="L63" s="15"/>
      <c r="M63" s="16"/>
    </row>
    <row r="64" spans="1:13" ht="18" customHeight="1" x14ac:dyDescent="0.2">
      <c r="A64" s="34" t="s">
        <v>68</v>
      </c>
      <c r="B64" s="13">
        <v>11184310</v>
      </c>
      <c r="C64" s="14">
        <v>0</v>
      </c>
      <c r="D64" s="14">
        <v>50000</v>
      </c>
      <c r="E64" s="14">
        <v>15000</v>
      </c>
      <c r="F64" s="15">
        <f t="shared" si="14"/>
        <v>11249310</v>
      </c>
      <c r="G64" s="14">
        <v>0</v>
      </c>
      <c r="H64" s="14">
        <v>0</v>
      </c>
      <c r="I64" s="14">
        <v>0</v>
      </c>
      <c r="J64" s="15">
        <f t="shared" si="15"/>
        <v>0</v>
      </c>
      <c r="K64" s="15">
        <v>0</v>
      </c>
      <c r="L64" s="15"/>
      <c r="M64" s="16">
        <f t="shared" si="16"/>
        <v>11249310</v>
      </c>
    </row>
    <row r="65" spans="1:13" ht="18" customHeight="1" x14ac:dyDescent="0.2">
      <c r="A65" s="12" t="s">
        <v>69</v>
      </c>
      <c r="B65" s="13"/>
      <c r="C65" s="14"/>
      <c r="D65" s="14"/>
      <c r="E65" s="14"/>
      <c r="F65" s="15"/>
      <c r="G65" s="14"/>
      <c r="H65" s="14"/>
      <c r="I65" s="14"/>
      <c r="J65" s="15"/>
      <c r="K65" s="15"/>
      <c r="L65" s="15"/>
      <c r="M65" s="16"/>
    </row>
    <row r="66" spans="1:13" ht="18" customHeight="1" x14ac:dyDescent="0.2">
      <c r="A66" s="35" t="s">
        <v>70</v>
      </c>
      <c r="B66" s="13">
        <v>9749915</v>
      </c>
      <c r="C66" s="14">
        <v>0</v>
      </c>
      <c r="D66" s="14">
        <v>471600</v>
      </c>
      <c r="E66" s="14">
        <v>8400</v>
      </c>
      <c r="F66" s="15">
        <f>SUM(B66:E66)</f>
        <v>10229915</v>
      </c>
      <c r="G66" s="14">
        <v>0</v>
      </c>
      <c r="H66" s="14">
        <v>0</v>
      </c>
      <c r="I66" s="14">
        <v>0</v>
      </c>
      <c r="J66" s="15">
        <f>SUM(G66:I66)</f>
        <v>0</v>
      </c>
      <c r="K66" s="15">
        <v>0</v>
      </c>
      <c r="L66" s="15"/>
      <c r="M66" s="16">
        <f t="shared" si="16"/>
        <v>10229915</v>
      </c>
    </row>
    <row r="67" spans="1:13" ht="24.95" customHeight="1" x14ac:dyDescent="0.2">
      <c r="A67" s="12" t="s">
        <v>71</v>
      </c>
      <c r="B67" s="13">
        <v>7269105</v>
      </c>
      <c r="C67" s="14">
        <v>0</v>
      </c>
      <c r="D67" s="14">
        <v>120000</v>
      </c>
      <c r="E67" s="14">
        <v>5000</v>
      </c>
      <c r="F67" s="15">
        <f>SUM(B67:E67)</f>
        <v>7394105</v>
      </c>
      <c r="G67" s="14">
        <v>0</v>
      </c>
      <c r="H67" s="14">
        <v>0</v>
      </c>
      <c r="I67" s="14">
        <v>0</v>
      </c>
      <c r="J67" s="15">
        <f>SUM(G67:I67)</f>
        <v>0</v>
      </c>
      <c r="K67" s="15">
        <v>0</v>
      </c>
      <c r="L67" s="15"/>
      <c r="M67" s="16">
        <f t="shared" si="16"/>
        <v>7394105</v>
      </c>
    </row>
    <row r="68" spans="1:13" ht="24.95" customHeight="1" x14ac:dyDescent="0.2">
      <c r="A68" s="12" t="s">
        <v>72</v>
      </c>
      <c r="B68" s="13">
        <v>5717165</v>
      </c>
      <c r="C68" s="14">
        <v>0</v>
      </c>
      <c r="D68" s="14">
        <v>15000</v>
      </c>
      <c r="E68" s="14">
        <v>0</v>
      </c>
      <c r="F68" s="15">
        <f>SUM(B68:E68)</f>
        <v>5732165</v>
      </c>
      <c r="G68" s="14">
        <v>0</v>
      </c>
      <c r="H68" s="14">
        <v>0</v>
      </c>
      <c r="I68" s="14">
        <v>0</v>
      </c>
      <c r="J68" s="15">
        <f>SUM(G68:I68)</f>
        <v>0</v>
      </c>
      <c r="K68" s="15">
        <v>0</v>
      </c>
      <c r="L68" s="15"/>
      <c r="M68" s="16">
        <f t="shared" si="16"/>
        <v>5732165</v>
      </c>
    </row>
    <row r="69" spans="1:13" ht="24.95" customHeight="1" x14ac:dyDescent="0.2">
      <c r="A69" s="12" t="s">
        <v>73</v>
      </c>
      <c r="B69" s="13">
        <v>6126380</v>
      </c>
      <c r="C69" s="14">
        <v>0</v>
      </c>
      <c r="D69" s="14">
        <v>125800</v>
      </c>
      <c r="E69" s="14">
        <v>4200</v>
      </c>
      <c r="F69" s="15">
        <f>SUM(B69:E69)</f>
        <v>6256380</v>
      </c>
      <c r="G69" s="14">
        <v>0</v>
      </c>
      <c r="H69" s="14">
        <v>0</v>
      </c>
      <c r="I69" s="14">
        <v>0</v>
      </c>
      <c r="J69" s="15">
        <f>SUM(G69:I69)</f>
        <v>0</v>
      </c>
      <c r="K69" s="15">
        <v>0</v>
      </c>
      <c r="L69" s="15"/>
      <c r="M69" s="16">
        <f t="shared" si="16"/>
        <v>6256380</v>
      </c>
    </row>
    <row r="70" spans="1:13" ht="18" customHeight="1" x14ac:dyDescent="0.2">
      <c r="A70" s="12" t="s">
        <v>74</v>
      </c>
      <c r="B70" s="13"/>
      <c r="C70" s="14"/>
      <c r="D70" s="14"/>
      <c r="E70" s="14"/>
      <c r="F70" s="15"/>
      <c r="G70" s="14"/>
      <c r="H70" s="14"/>
      <c r="I70" s="14"/>
      <c r="J70" s="15"/>
      <c r="K70" s="15"/>
      <c r="L70" s="36"/>
      <c r="M70" s="16"/>
    </row>
    <row r="71" spans="1:13" ht="18" customHeight="1" x14ac:dyDescent="0.2">
      <c r="A71" s="35" t="s">
        <v>75</v>
      </c>
      <c r="B71" s="13">
        <v>5038390</v>
      </c>
      <c r="C71" s="14">
        <v>0</v>
      </c>
      <c r="D71" s="14">
        <v>54000</v>
      </c>
      <c r="E71" s="14">
        <v>14400</v>
      </c>
      <c r="F71" s="15">
        <f>SUM(B71:E71)</f>
        <v>5106790</v>
      </c>
      <c r="G71" s="14">
        <v>0</v>
      </c>
      <c r="H71" s="14">
        <v>0</v>
      </c>
      <c r="I71" s="14">
        <v>0</v>
      </c>
      <c r="J71" s="15">
        <f>SUM(G71:I71)</f>
        <v>0</v>
      </c>
      <c r="K71" s="15">
        <v>0</v>
      </c>
      <c r="L71" s="36"/>
      <c r="M71" s="16">
        <f>+F71+J71+K71</f>
        <v>5106790</v>
      </c>
    </row>
    <row r="72" spans="1:13" ht="18" customHeight="1" x14ac:dyDescent="0.2">
      <c r="A72" s="12" t="s">
        <v>76</v>
      </c>
      <c r="B72" s="13"/>
      <c r="C72" s="14"/>
      <c r="D72" s="14"/>
      <c r="E72" s="14"/>
      <c r="F72" s="15"/>
      <c r="G72" s="14"/>
      <c r="H72" s="14"/>
      <c r="I72" s="14"/>
      <c r="J72" s="15"/>
      <c r="K72" s="15"/>
      <c r="L72" s="36"/>
      <c r="M72" s="16"/>
    </row>
    <row r="73" spans="1:13" ht="18" customHeight="1" thickBot="1" x14ac:dyDescent="0.25">
      <c r="A73" s="37" t="s">
        <v>77</v>
      </c>
      <c r="B73" s="28">
        <v>5259745</v>
      </c>
      <c r="C73" s="28">
        <v>0</v>
      </c>
      <c r="D73" s="28">
        <v>69800</v>
      </c>
      <c r="E73" s="28">
        <v>200</v>
      </c>
      <c r="F73" s="29">
        <f>SUM(B73:E73)</f>
        <v>5329745</v>
      </c>
      <c r="G73" s="28">
        <v>0</v>
      </c>
      <c r="H73" s="28">
        <v>0</v>
      </c>
      <c r="I73" s="28">
        <v>0</v>
      </c>
      <c r="J73" s="29">
        <f>SUM(G73:I73)</f>
        <v>0</v>
      </c>
      <c r="K73" s="29">
        <v>0</v>
      </c>
      <c r="L73" s="29"/>
      <c r="M73" s="30">
        <f>+F73+J73+K73</f>
        <v>5329745</v>
      </c>
    </row>
    <row r="74" spans="1:13" ht="12.75" customHeight="1" thickTop="1" x14ac:dyDescent="0.2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2" t="s">
        <v>50</v>
      </c>
    </row>
    <row r="75" spans="1:13" ht="30" customHeight="1" x14ac:dyDescent="0.2">
      <c r="A75" s="76" t="s">
        <v>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3" x14ac:dyDescent="0.2">
      <c r="A76" s="65" t="s">
        <v>3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ht="10.5" customHeight="1" thickBot="1" x14ac:dyDescent="0.25">
      <c r="A77" s="38" t="s">
        <v>78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ht="24.95" customHeight="1" thickTop="1" thickBot="1" x14ac:dyDescent="0.25">
      <c r="A78" s="66" t="s">
        <v>4</v>
      </c>
      <c r="B78" s="69" t="s">
        <v>5</v>
      </c>
      <c r="C78" s="69"/>
      <c r="D78" s="69"/>
      <c r="E78" s="69"/>
      <c r="F78" s="69"/>
      <c r="G78" s="69" t="s">
        <v>6</v>
      </c>
      <c r="H78" s="69"/>
      <c r="I78" s="69"/>
      <c r="J78" s="69"/>
      <c r="K78" s="70" t="s">
        <v>7</v>
      </c>
      <c r="L78" s="71"/>
      <c r="M78" s="77" t="s">
        <v>8</v>
      </c>
    </row>
    <row r="79" spans="1:13" ht="24.95" customHeight="1" thickTop="1" thickBot="1" x14ac:dyDescent="0.25">
      <c r="A79" s="67"/>
      <c r="B79" s="75" t="s">
        <v>9</v>
      </c>
      <c r="C79" s="59" t="s">
        <v>10</v>
      </c>
      <c r="D79" s="59"/>
      <c r="E79" s="59"/>
      <c r="F79" s="75" t="s">
        <v>11</v>
      </c>
      <c r="G79" s="75" t="s">
        <v>9</v>
      </c>
      <c r="H79" s="59" t="s">
        <v>10</v>
      </c>
      <c r="I79" s="59"/>
      <c r="J79" s="60" t="s">
        <v>11</v>
      </c>
      <c r="K79" s="62" t="s">
        <v>12</v>
      </c>
      <c r="L79" s="64" t="s">
        <v>13</v>
      </c>
      <c r="M79" s="78"/>
    </row>
    <row r="80" spans="1:13" ht="57.95" customHeight="1" thickTop="1" x14ac:dyDescent="0.2">
      <c r="A80" s="68"/>
      <c r="B80" s="75"/>
      <c r="C80" s="3" t="s">
        <v>14</v>
      </c>
      <c r="D80" s="3" t="s">
        <v>15</v>
      </c>
      <c r="E80" s="3" t="s">
        <v>16</v>
      </c>
      <c r="F80" s="75"/>
      <c r="G80" s="75"/>
      <c r="H80" s="3" t="s">
        <v>17</v>
      </c>
      <c r="I80" s="3" t="s">
        <v>18</v>
      </c>
      <c r="J80" s="61"/>
      <c r="K80" s="63"/>
      <c r="L80" s="61"/>
      <c r="M80" s="79"/>
    </row>
    <row r="81" spans="1:13" ht="24.95" customHeight="1" x14ac:dyDescent="0.2">
      <c r="A81" s="12" t="s">
        <v>79</v>
      </c>
      <c r="B81" s="13">
        <v>7044895</v>
      </c>
      <c r="C81" s="14">
        <v>0</v>
      </c>
      <c r="D81" s="14">
        <v>120000</v>
      </c>
      <c r="E81" s="14">
        <v>30000</v>
      </c>
      <c r="F81" s="15">
        <f t="shared" ref="F81:F93" si="17">SUM(B81:E81)</f>
        <v>7194895</v>
      </c>
      <c r="G81" s="14">
        <v>0</v>
      </c>
      <c r="H81" s="14">
        <v>0</v>
      </c>
      <c r="I81" s="14">
        <v>0</v>
      </c>
      <c r="J81" s="15">
        <f t="shared" ref="J81:J93" si="18">SUM(G81:I81)</f>
        <v>0</v>
      </c>
      <c r="K81" s="15">
        <v>0</v>
      </c>
      <c r="L81" s="36"/>
      <c r="M81" s="16">
        <f t="shared" ref="M81:M93" si="19">+F81+J81+K81</f>
        <v>7194895</v>
      </c>
    </row>
    <row r="82" spans="1:13" ht="24.95" customHeight="1" x14ac:dyDescent="0.2">
      <c r="A82" s="12" t="s">
        <v>80</v>
      </c>
      <c r="B82" s="13">
        <v>5297270</v>
      </c>
      <c r="C82" s="14">
        <v>0</v>
      </c>
      <c r="D82" s="14">
        <v>83200</v>
      </c>
      <c r="E82" s="14">
        <v>16800</v>
      </c>
      <c r="F82" s="15">
        <f t="shared" si="17"/>
        <v>5397270</v>
      </c>
      <c r="G82" s="14">
        <v>0</v>
      </c>
      <c r="H82" s="14">
        <v>0</v>
      </c>
      <c r="I82" s="14">
        <v>0</v>
      </c>
      <c r="J82" s="15">
        <f t="shared" si="18"/>
        <v>0</v>
      </c>
      <c r="K82" s="15">
        <v>0</v>
      </c>
      <c r="L82" s="36"/>
      <c r="M82" s="16">
        <f t="shared" si="19"/>
        <v>5397270</v>
      </c>
    </row>
    <row r="83" spans="1:13" ht="15.95" customHeight="1" x14ac:dyDescent="0.2">
      <c r="A83" s="12" t="s">
        <v>81</v>
      </c>
      <c r="B83" s="13"/>
      <c r="C83" s="14"/>
      <c r="D83" s="14"/>
      <c r="E83" s="14"/>
      <c r="F83" s="15"/>
      <c r="G83" s="14"/>
      <c r="H83" s="14"/>
      <c r="I83" s="14"/>
      <c r="J83" s="15"/>
      <c r="K83" s="15"/>
      <c r="L83" s="36"/>
      <c r="M83" s="16"/>
    </row>
    <row r="84" spans="1:13" ht="15.95" customHeight="1" x14ac:dyDescent="0.2">
      <c r="A84" s="35" t="s">
        <v>82</v>
      </c>
      <c r="B84" s="13">
        <v>6859635</v>
      </c>
      <c r="C84" s="14">
        <v>0</v>
      </c>
      <c r="D84" s="14">
        <v>192000</v>
      </c>
      <c r="E84" s="14">
        <v>8000</v>
      </c>
      <c r="F84" s="15">
        <f t="shared" si="17"/>
        <v>7059635</v>
      </c>
      <c r="G84" s="14">
        <v>0</v>
      </c>
      <c r="H84" s="14">
        <v>0</v>
      </c>
      <c r="I84" s="14">
        <v>0</v>
      </c>
      <c r="J84" s="15">
        <f t="shared" si="18"/>
        <v>0</v>
      </c>
      <c r="K84" s="15">
        <v>0</v>
      </c>
      <c r="L84" s="36"/>
      <c r="M84" s="16">
        <f t="shared" si="19"/>
        <v>7059635</v>
      </c>
    </row>
    <row r="85" spans="1:13" ht="24.95" customHeight="1" x14ac:dyDescent="0.2">
      <c r="A85" s="12" t="s">
        <v>83</v>
      </c>
      <c r="B85" s="13">
        <v>6316145</v>
      </c>
      <c r="C85" s="14">
        <v>0</v>
      </c>
      <c r="D85" s="14">
        <v>58920</v>
      </c>
      <c r="E85" s="14">
        <v>0</v>
      </c>
      <c r="F85" s="15">
        <f t="shared" si="17"/>
        <v>6375065</v>
      </c>
      <c r="G85" s="14">
        <v>0</v>
      </c>
      <c r="H85" s="14">
        <v>0</v>
      </c>
      <c r="I85" s="14">
        <v>0</v>
      </c>
      <c r="J85" s="15">
        <f t="shared" si="18"/>
        <v>0</v>
      </c>
      <c r="K85" s="15">
        <v>0</v>
      </c>
      <c r="L85" s="36"/>
      <c r="M85" s="16">
        <f t="shared" si="19"/>
        <v>6375065</v>
      </c>
    </row>
    <row r="86" spans="1:13" ht="24.95" customHeight="1" x14ac:dyDescent="0.2">
      <c r="A86" s="12" t="s">
        <v>84</v>
      </c>
      <c r="B86" s="13">
        <v>5242275</v>
      </c>
      <c r="C86" s="14">
        <v>0</v>
      </c>
      <c r="D86" s="14">
        <v>110100</v>
      </c>
      <c r="E86" s="14">
        <v>2000</v>
      </c>
      <c r="F86" s="15">
        <f t="shared" si="17"/>
        <v>5354375</v>
      </c>
      <c r="G86" s="14">
        <v>0</v>
      </c>
      <c r="H86" s="14">
        <v>0</v>
      </c>
      <c r="I86" s="14">
        <v>0</v>
      </c>
      <c r="J86" s="15">
        <f t="shared" si="18"/>
        <v>0</v>
      </c>
      <c r="K86" s="15">
        <v>0</v>
      </c>
      <c r="L86" s="36"/>
      <c r="M86" s="16">
        <f t="shared" si="19"/>
        <v>5354375</v>
      </c>
    </row>
    <row r="87" spans="1:13" ht="15.95" customHeight="1" x14ac:dyDescent="0.2">
      <c r="A87" s="12" t="s">
        <v>85</v>
      </c>
      <c r="B87" s="13"/>
      <c r="C87" s="14"/>
      <c r="D87" s="14"/>
      <c r="E87" s="14"/>
      <c r="F87" s="15"/>
      <c r="G87" s="14"/>
      <c r="H87" s="14"/>
      <c r="I87" s="14"/>
      <c r="J87" s="15"/>
      <c r="K87" s="15"/>
      <c r="L87" s="36"/>
      <c r="M87" s="16"/>
    </row>
    <row r="88" spans="1:13" ht="15.95" customHeight="1" x14ac:dyDescent="0.2">
      <c r="A88" s="35" t="s">
        <v>86</v>
      </c>
      <c r="B88" s="13">
        <v>6133315</v>
      </c>
      <c r="C88" s="14">
        <v>0</v>
      </c>
      <c r="D88" s="14">
        <v>66850</v>
      </c>
      <c r="E88" s="14">
        <v>1500</v>
      </c>
      <c r="F88" s="15">
        <f t="shared" si="17"/>
        <v>6201665</v>
      </c>
      <c r="G88" s="14">
        <v>0</v>
      </c>
      <c r="H88" s="14">
        <v>0</v>
      </c>
      <c r="I88" s="14">
        <v>0</v>
      </c>
      <c r="J88" s="15">
        <f t="shared" si="18"/>
        <v>0</v>
      </c>
      <c r="K88" s="15">
        <v>0</v>
      </c>
      <c r="L88" s="36"/>
      <c r="M88" s="16">
        <f t="shared" si="19"/>
        <v>6201665</v>
      </c>
    </row>
    <row r="89" spans="1:13" ht="24.95" customHeight="1" x14ac:dyDescent="0.2">
      <c r="A89" s="12" t="s">
        <v>87</v>
      </c>
      <c r="B89" s="13">
        <v>5766415</v>
      </c>
      <c r="C89" s="14">
        <v>0</v>
      </c>
      <c r="D89" s="14">
        <v>500</v>
      </c>
      <c r="E89" s="14">
        <v>2400</v>
      </c>
      <c r="F89" s="15">
        <f t="shared" si="17"/>
        <v>5769315</v>
      </c>
      <c r="G89" s="14">
        <v>0</v>
      </c>
      <c r="H89" s="14">
        <v>0</v>
      </c>
      <c r="I89" s="14">
        <v>0</v>
      </c>
      <c r="J89" s="15">
        <f t="shared" si="18"/>
        <v>0</v>
      </c>
      <c r="K89" s="15">
        <v>0</v>
      </c>
      <c r="L89" s="36"/>
      <c r="M89" s="16">
        <f t="shared" si="19"/>
        <v>5769315</v>
      </c>
    </row>
    <row r="90" spans="1:13" ht="24.95" customHeight="1" x14ac:dyDescent="0.2">
      <c r="A90" s="12" t="s">
        <v>88</v>
      </c>
      <c r="B90" s="13">
        <v>3698705</v>
      </c>
      <c r="C90" s="14">
        <v>0</v>
      </c>
      <c r="D90" s="14">
        <v>500</v>
      </c>
      <c r="E90" s="14">
        <v>1500</v>
      </c>
      <c r="F90" s="15">
        <f t="shared" si="17"/>
        <v>3700705</v>
      </c>
      <c r="G90" s="14">
        <v>0</v>
      </c>
      <c r="H90" s="14">
        <v>0</v>
      </c>
      <c r="I90" s="14">
        <v>0</v>
      </c>
      <c r="J90" s="15">
        <f t="shared" si="18"/>
        <v>0</v>
      </c>
      <c r="K90" s="15">
        <v>0</v>
      </c>
      <c r="L90" s="36"/>
      <c r="M90" s="16">
        <f t="shared" si="19"/>
        <v>3700705</v>
      </c>
    </row>
    <row r="91" spans="1:13" ht="24.95" customHeight="1" x14ac:dyDescent="0.2">
      <c r="A91" s="12" t="s">
        <v>89</v>
      </c>
      <c r="B91" s="13">
        <v>1917775</v>
      </c>
      <c r="C91" s="14">
        <v>0</v>
      </c>
      <c r="D91" s="14">
        <v>150000</v>
      </c>
      <c r="E91" s="14">
        <v>1892080</v>
      </c>
      <c r="F91" s="15">
        <f t="shared" si="17"/>
        <v>3959855</v>
      </c>
      <c r="G91" s="14">
        <v>0</v>
      </c>
      <c r="H91" s="14">
        <v>0</v>
      </c>
      <c r="I91" s="14">
        <v>225000</v>
      </c>
      <c r="J91" s="15">
        <f t="shared" si="18"/>
        <v>225000</v>
      </c>
      <c r="K91" s="15">
        <v>0</v>
      </c>
      <c r="L91" s="36"/>
      <c r="M91" s="16">
        <f t="shared" si="19"/>
        <v>4184855</v>
      </c>
    </row>
    <row r="92" spans="1:13" ht="24.95" customHeight="1" x14ac:dyDescent="0.2">
      <c r="A92" s="12" t="s">
        <v>90</v>
      </c>
      <c r="B92" s="13">
        <v>15651055</v>
      </c>
      <c r="C92" s="14">
        <v>0</v>
      </c>
      <c r="D92" s="14">
        <v>253960</v>
      </c>
      <c r="E92" s="14">
        <v>9350</v>
      </c>
      <c r="F92" s="15">
        <f t="shared" si="17"/>
        <v>15914365</v>
      </c>
      <c r="G92" s="14">
        <v>0</v>
      </c>
      <c r="H92" s="14">
        <v>0</v>
      </c>
      <c r="I92" s="14">
        <v>0</v>
      </c>
      <c r="J92" s="15">
        <f t="shared" si="18"/>
        <v>0</v>
      </c>
      <c r="K92" s="15">
        <v>0</v>
      </c>
      <c r="L92" s="36"/>
      <c r="M92" s="16">
        <f t="shared" si="19"/>
        <v>15914365</v>
      </c>
    </row>
    <row r="93" spans="1:13" ht="24.95" customHeight="1" x14ac:dyDescent="0.2">
      <c r="A93" s="12" t="s">
        <v>91</v>
      </c>
      <c r="B93" s="13">
        <v>568385</v>
      </c>
      <c r="C93" s="14">
        <v>0</v>
      </c>
      <c r="D93" s="14">
        <v>0</v>
      </c>
      <c r="E93" s="14">
        <v>300</v>
      </c>
      <c r="F93" s="15">
        <f t="shared" si="17"/>
        <v>568685</v>
      </c>
      <c r="G93" s="14">
        <v>0</v>
      </c>
      <c r="H93" s="14">
        <v>0</v>
      </c>
      <c r="I93" s="14">
        <v>0</v>
      </c>
      <c r="J93" s="15">
        <f t="shared" si="18"/>
        <v>0</v>
      </c>
      <c r="K93" s="15">
        <v>0</v>
      </c>
      <c r="L93" s="36"/>
      <c r="M93" s="16">
        <f t="shared" si="19"/>
        <v>568685</v>
      </c>
    </row>
    <row r="94" spans="1:13" ht="24.95" customHeight="1" x14ac:dyDescent="0.2">
      <c r="A94" s="12" t="s">
        <v>92</v>
      </c>
      <c r="B94" s="13">
        <v>2791525</v>
      </c>
      <c r="C94" s="14">
        <v>0</v>
      </c>
      <c r="D94" s="14">
        <v>1055105</v>
      </c>
      <c r="E94" s="14">
        <v>510160</v>
      </c>
      <c r="F94" s="15">
        <f>SUM(B94:E94)</f>
        <v>4356790</v>
      </c>
      <c r="G94" s="14">
        <v>0</v>
      </c>
      <c r="H94" s="14">
        <v>0</v>
      </c>
      <c r="I94" s="14">
        <v>0</v>
      </c>
      <c r="J94" s="15">
        <f>SUM(G94:I94)</f>
        <v>0</v>
      </c>
      <c r="K94" s="15">
        <v>0</v>
      </c>
      <c r="L94" s="36"/>
      <c r="M94" s="16">
        <f>+F94+J94+K94</f>
        <v>4356790</v>
      </c>
    </row>
    <row r="95" spans="1:13" ht="24.95" customHeight="1" x14ac:dyDescent="0.2">
      <c r="A95" s="12" t="s">
        <v>93</v>
      </c>
      <c r="B95" s="13">
        <v>76238695</v>
      </c>
      <c r="C95" s="14">
        <v>0</v>
      </c>
      <c r="D95" s="14">
        <v>0</v>
      </c>
      <c r="E95" s="14">
        <v>304700</v>
      </c>
      <c r="F95" s="15">
        <f>SUM(B95:E95)</f>
        <v>76543395</v>
      </c>
      <c r="G95" s="14">
        <v>0</v>
      </c>
      <c r="H95" s="14">
        <v>0</v>
      </c>
      <c r="I95" s="14">
        <v>0</v>
      </c>
      <c r="J95" s="15">
        <f>SUM(G95:I95)</f>
        <v>0</v>
      </c>
      <c r="K95" s="15">
        <v>104670</v>
      </c>
      <c r="L95" s="36"/>
      <c r="M95" s="16">
        <f t="shared" ref="M95:M101" si="20">+F95+J95+K95</f>
        <v>76648065</v>
      </c>
    </row>
    <row r="96" spans="1:13" ht="24.95" customHeight="1" x14ac:dyDescent="0.2">
      <c r="A96" s="12" t="s">
        <v>94</v>
      </c>
      <c r="B96" s="13">
        <v>135487935</v>
      </c>
      <c r="C96" s="14">
        <v>0</v>
      </c>
      <c r="D96" s="14">
        <v>2000000</v>
      </c>
      <c r="E96" s="14">
        <v>100500</v>
      </c>
      <c r="F96" s="15">
        <f t="shared" ref="F96:F101" si="21">SUM(B96:E96)</f>
        <v>137588435</v>
      </c>
      <c r="G96" s="14">
        <v>26899315</v>
      </c>
      <c r="H96" s="14">
        <v>0</v>
      </c>
      <c r="I96" s="14">
        <v>0</v>
      </c>
      <c r="J96" s="15">
        <f t="shared" ref="J96:J101" si="22">SUM(G96:I96)</f>
        <v>26899315</v>
      </c>
      <c r="K96" s="15">
        <v>0</v>
      </c>
      <c r="L96" s="36"/>
      <c r="M96" s="16">
        <f t="shared" si="20"/>
        <v>164487750</v>
      </c>
    </row>
    <row r="97" spans="1:13" ht="24.95" customHeight="1" x14ac:dyDescent="0.2">
      <c r="A97" s="12" t="s">
        <v>95</v>
      </c>
      <c r="B97" s="13">
        <v>3123885</v>
      </c>
      <c r="C97" s="14">
        <v>0</v>
      </c>
      <c r="D97" s="14">
        <v>0</v>
      </c>
      <c r="E97" s="14">
        <v>0</v>
      </c>
      <c r="F97" s="15">
        <f t="shared" si="21"/>
        <v>3123885</v>
      </c>
      <c r="G97" s="14">
        <v>0</v>
      </c>
      <c r="H97" s="14">
        <v>0</v>
      </c>
      <c r="I97" s="14">
        <v>0</v>
      </c>
      <c r="J97" s="15">
        <f t="shared" si="22"/>
        <v>0</v>
      </c>
      <c r="K97" s="15">
        <v>0</v>
      </c>
      <c r="L97" s="36"/>
      <c r="M97" s="16">
        <f t="shared" si="20"/>
        <v>3123885</v>
      </c>
    </row>
    <row r="98" spans="1:13" ht="24.95" customHeight="1" x14ac:dyDescent="0.2">
      <c r="A98" s="12" t="s">
        <v>96</v>
      </c>
      <c r="B98" s="13">
        <v>1389475</v>
      </c>
      <c r="C98" s="14">
        <v>0</v>
      </c>
      <c r="D98" s="14">
        <v>219470</v>
      </c>
      <c r="E98" s="14">
        <v>0</v>
      </c>
      <c r="F98" s="15">
        <f t="shared" si="21"/>
        <v>1608945</v>
      </c>
      <c r="G98" s="14">
        <v>0</v>
      </c>
      <c r="H98" s="14">
        <v>0</v>
      </c>
      <c r="I98" s="14">
        <v>0</v>
      </c>
      <c r="J98" s="15">
        <f t="shared" si="22"/>
        <v>0</v>
      </c>
      <c r="K98" s="15">
        <v>0</v>
      </c>
      <c r="L98" s="36"/>
      <c r="M98" s="16">
        <f t="shared" si="20"/>
        <v>1608945</v>
      </c>
    </row>
    <row r="99" spans="1:13" ht="24.95" customHeight="1" x14ac:dyDescent="0.2">
      <c r="A99" s="12" t="s">
        <v>97</v>
      </c>
      <c r="B99" s="13">
        <v>8894900</v>
      </c>
      <c r="C99" s="14">
        <v>0</v>
      </c>
      <c r="D99" s="14">
        <v>35050</v>
      </c>
      <c r="E99" s="14">
        <v>0</v>
      </c>
      <c r="F99" s="15">
        <f t="shared" si="21"/>
        <v>8929950</v>
      </c>
      <c r="G99" s="14">
        <v>0</v>
      </c>
      <c r="H99" s="14">
        <v>0</v>
      </c>
      <c r="I99" s="14">
        <v>0</v>
      </c>
      <c r="J99" s="15">
        <f t="shared" si="22"/>
        <v>0</v>
      </c>
      <c r="K99" s="15">
        <v>0</v>
      </c>
      <c r="L99" s="36"/>
      <c r="M99" s="16">
        <f t="shared" si="20"/>
        <v>8929950</v>
      </c>
    </row>
    <row r="100" spans="1:13" ht="24.95" customHeight="1" x14ac:dyDescent="0.2">
      <c r="A100" s="12" t="s">
        <v>98</v>
      </c>
      <c r="B100" s="13">
        <v>0</v>
      </c>
      <c r="C100" s="14">
        <v>0</v>
      </c>
      <c r="D100" s="14">
        <v>1669820</v>
      </c>
      <c r="E100" s="14">
        <v>25021920</v>
      </c>
      <c r="F100" s="15">
        <f t="shared" si="21"/>
        <v>26691740</v>
      </c>
      <c r="G100" s="14">
        <v>0</v>
      </c>
      <c r="H100" s="14">
        <v>0</v>
      </c>
      <c r="I100" s="14">
        <v>0</v>
      </c>
      <c r="J100" s="15">
        <f t="shared" si="22"/>
        <v>0</v>
      </c>
      <c r="K100" s="15">
        <v>79170</v>
      </c>
      <c r="L100" s="36"/>
      <c r="M100" s="16">
        <f t="shared" si="20"/>
        <v>26770910</v>
      </c>
    </row>
    <row r="101" spans="1:13" ht="24.95" customHeight="1" x14ac:dyDescent="0.2">
      <c r="A101" s="12" t="s">
        <v>99</v>
      </c>
      <c r="B101" s="13">
        <v>2300000</v>
      </c>
      <c r="C101" s="14">
        <v>0</v>
      </c>
      <c r="D101" s="14">
        <v>0</v>
      </c>
      <c r="E101" s="14">
        <v>0</v>
      </c>
      <c r="F101" s="15">
        <f t="shared" si="21"/>
        <v>2300000</v>
      </c>
      <c r="G101" s="14">
        <v>0</v>
      </c>
      <c r="H101" s="14">
        <v>0</v>
      </c>
      <c r="I101" s="14">
        <v>0</v>
      </c>
      <c r="J101" s="15">
        <f t="shared" si="22"/>
        <v>0</v>
      </c>
      <c r="K101" s="15">
        <v>0</v>
      </c>
      <c r="L101" s="36"/>
      <c r="M101" s="16">
        <f t="shared" si="20"/>
        <v>2300000</v>
      </c>
    </row>
    <row r="102" spans="1:13" ht="24.95" customHeight="1" x14ac:dyDescent="0.2">
      <c r="A102" s="12" t="s">
        <v>100</v>
      </c>
      <c r="B102" s="13">
        <v>1000000</v>
      </c>
      <c r="C102" s="14">
        <v>0</v>
      </c>
      <c r="D102" s="14">
        <v>0</v>
      </c>
      <c r="E102" s="14">
        <v>0</v>
      </c>
      <c r="F102" s="15">
        <f>SUM(B102:E102)</f>
        <v>1000000</v>
      </c>
      <c r="G102" s="14">
        <v>0</v>
      </c>
      <c r="H102" s="14">
        <v>0</v>
      </c>
      <c r="I102" s="14">
        <v>0</v>
      </c>
      <c r="J102" s="15">
        <f>SUM(G102:I102)</f>
        <v>0</v>
      </c>
      <c r="K102" s="15">
        <v>0</v>
      </c>
      <c r="L102" s="36"/>
      <c r="M102" s="16">
        <f>+F102+J102+K102</f>
        <v>1000000</v>
      </c>
    </row>
    <row r="103" spans="1:13" ht="30" customHeight="1" x14ac:dyDescent="0.2">
      <c r="A103" s="19" t="s">
        <v>101</v>
      </c>
      <c r="B103" s="5">
        <f t="shared" ref="B103:K103" si="23">SUM(B104:B104)</f>
        <v>231407325</v>
      </c>
      <c r="C103" s="7">
        <f t="shared" si="23"/>
        <v>850788605</v>
      </c>
      <c r="D103" s="7">
        <f t="shared" si="23"/>
        <v>777215</v>
      </c>
      <c r="E103" s="7">
        <f t="shared" si="23"/>
        <v>12452735</v>
      </c>
      <c r="F103" s="8">
        <f t="shared" si="23"/>
        <v>1095425880</v>
      </c>
      <c r="G103" s="7">
        <f t="shared" si="23"/>
        <v>0</v>
      </c>
      <c r="H103" s="7">
        <f t="shared" si="23"/>
        <v>0</v>
      </c>
      <c r="I103" s="7">
        <f t="shared" si="23"/>
        <v>0</v>
      </c>
      <c r="J103" s="8">
        <f t="shared" si="23"/>
        <v>0</v>
      </c>
      <c r="K103" s="8">
        <f t="shared" si="23"/>
        <v>0</v>
      </c>
      <c r="L103" s="39"/>
      <c r="M103" s="11">
        <f>SUM(M104:M104)</f>
        <v>1095425880</v>
      </c>
    </row>
    <row r="104" spans="1:13" ht="24.95" customHeight="1" x14ac:dyDescent="0.2">
      <c r="A104" s="12" t="s">
        <v>102</v>
      </c>
      <c r="B104" s="13">
        <v>231407325</v>
      </c>
      <c r="C104" s="14">
        <v>850788605</v>
      </c>
      <c r="D104" s="14">
        <v>777215</v>
      </c>
      <c r="E104" s="14">
        <v>12452735</v>
      </c>
      <c r="F104" s="15">
        <f>SUM(B104:E104)</f>
        <v>1095425880</v>
      </c>
      <c r="G104" s="14">
        <v>0</v>
      </c>
      <c r="H104" s="14">
        <v>0</v>
      </c>
      <c r="I104" s="14">
        <v>0</v>
      </c>
      <c r="J104" s="15">
        <f>SUM(G104:I104)</f>
        <v>0</v>
      </c>
      <c r="K104" s="15">
        <v>0</v>
      </c>
      <c r="L104" s="36"/>
      <c r="M104" s="16">
        <f>+F104+J104+K104</f>
        <v>1095425880</v>
      </c>
    </row>
    <row r="105" spans="1:13" ht="30" customHeight="1" x14ac:dyDescent="0.2">
      <c r="A105" s="19" t="s">
        <v>103</v>
      </c>
      <c r="B105" s="5">
        <f t="shared" ref="B105:M105" si="24">SUM(B107:B111)+SUM(B121:B130)</f>
        <v>41144874</v>
      </c>
      <c r="C105" s="7">
        <f t="shared" si="24"/>
        <v>0</v>
      </c>
      <c r="D105" s="7">
        <f t="shared" si="24"/>
        <v>3829640</v>
      </c>
      <c r="E105" s="7">
        <f t="shared" si="24"/>
        <v>96378800</v>
      </c>
      <c r="F105" s="8">
        <f t="shared" si="24"/>
        <v>141353314</v>
      </c>
      <c r="G105" s="7">
        <f t="shared" si="24"/>
        <v>1150000</v>
      </c>
      <c r="H105" s="7">
        <f t="shared" si="24"/>
        <v>0</v>
      </c>
      <c r="I105" s="7">
        <f t="shared" si="24"/>
        <v>0</v>
      </c>
      <c r="J105" s="8">
        <f t="shared" si="24"/>
        <v>1150000</v>
      </c>
      <c r="K105" s="8">
        <f t="shared" si="24"/>
        <v>20972944</v>
      </c>
      <c r="L105" s="8">
        <f t="shared" si="24"/>
        <v>0</v>
      </c>
      <c r="M105" s="11">
        <f t="shared" si="24"/>
        <v>163476258</v>
      </c>
    </row>
    <row r="106" spans="1:13" ht="15.95" customHeight="1" x14ac:dyDescent="0.2">
      <c r="A106" s="12" t="s">
        <v>104</v>
      </c>
      <c r="B106" s="13"/>
      <c r="C106" s="14"/>
      <c r="D106" s="14"/>
      <c r="E106" s="14"/>
      <c r="F106" s="15"/>
      <c r="G106" s="14"/>
      <c r="H106" s="14"/>
      <c r="I106" s="14"/>
      <c r="J106" s="15"/>
      <c r="K106" s="15"/>
      <c r="L106" s="36"/>
      <c r="M106" s="16"/>
    </row>
    <row r="107" spans="1:13" ht="15.95" customHeight="1" x14ac:dyDescent="0.2">
      <c r="A107" s="35" t="s">
        <v>105</v>
      </c>
      <c r="B107" s="13">
        <v>2954246</v>
      </c>
      <c r="C107" s="14">
        <v>0</v>
      </c>
      <c r="D107" s="14">
        <v>615400</v>
      </c>
      <c r="E107" s="14">
        <v>684600</v>
      </c>
      <c r="F107" s="15">
        <f>SUM(B107:E107)</f>
        <v>4254246</v>
      </c>
      <c r="G107" s="14">
        <v>0</v>
      </c>
      <c r="H107" s="14">
        <v>0</v>
      </c>
      <c r="I107" s="14">
        <v>0</v>
      </c>
      <c r="J107" s="15">
        <f>SUM(G107:I107)</f>
        <v>0</v>
      </c>
      <c r="K107" s="15">
        <v>0</v>
      </c>
      <c r="L107" s="36"/>
      <c r="M107" s="16">
        <f>+F107+J107+K107</f>
        <v>4254246</v>
      </c>
    </row>
    <row r="108" spans="1:13" ht="15.95" customHeight="1" x14ac:dyDescent="0.2">
      <c r="A108" s="12" t="s">
        <v>106</v>
      </c>
      <c r="B108" s="13"/>
      <c r="C108" s="14"/>
      <c r="D108" s="14"/>
      <c r="E108" s="14"/>
      <c r="F108" s="15"/>
      <c r="G108" s="14"/>
      <c r="H108" s="14"/>
      <c r="I108" s="14"/>
      <c r="J108" s="15"/>
      <c r="K108" s="15"/>
      <c r="L108" s="36"/>
      <c r="M108" s="16"/>
    </row>
    <row r="109" spans="1:13" ht="15.95" customHeight="1" x14ac:dyDescent="0.2">
      <c r="A109" s="35" t="s">
        <v>107</v>
      </c>
      <c r="B109" s="13">
        <v>279619</v>
      </c>
      <c r="C109" s="14">
        <v>0</v>
      </c>
      <c r="D109" s="14">
        <v>153380</v>
      </c>
      <c r="E109" s="14">
        <v>245320</v>
      </c>
      <c r="F109" s="15">
        <f>SUM(B109:E109)</f>
        <v>678319</v>
      </c>
      <c r="G109" s="14">
        <v>0</v>
      </c>
      <c r="H109" s="14">
        <v>0</v>
      </c>
      <c r="I109" s="14">
        <v>0</v>
      </c>
      <c r="J109" s="15">
        <f>SUM(G109:I109)</f>
        <v>0</v>
      </c>
      <c r="K109" s="15">
        <v>1300</v>
      </c>
      <c r="L109" s="36"/>
      <c r="M109" s="16">
        <f>+F109+J109+K109</f>
        <v>679619</v>
      </c>
    </row>
    <row r="110" spans="1:13" ht="18" customHeight="1" x14ac:dyDescent="0.2">
      <c r="A110" s="12" t="s">
        <v>108</v>
      </c>
      <c r="B110" s="13">
        <v>0</v>
      </c>
      <c r="C110" s="14"/>
      <c r="D110" s="14">
        <v>5835</v>
      </c>
      <c r="E110" s="14">
        <v>20901735</v>
      </c>
      <c r="F110" s="15">
        <f>SUM(B110:E110)</f>
        <v>20907570</v>
      </c>
      <c r="G110" s="14">
        <v>1150000</v>
      </c>
      <c r="H110" s="14">
        <v>0</v>
      </c>
      <c r="I110" s="14">
        <v>0</v>
      </c>
      <c r="J110" s="15">
        <f>SUM(G110:I110)</f>
        <v>1150000</v>
      </c>
      <c r="K110" s="15">
        <v>364015</v>
      </c>
      <c r="L110" s="36"/>
      <c r="M110" s="16">
        <f>+F110+J110+K110</f>
        <v>22421585</v>
      </c>
    </row>
    <row r="111" spans="1:13" ht="24.95" customHeight="1" x14ac:dyDescent="0.2">
      <c r="A111" s="12" t="s">
        <v>109</v>
      </c>
      <c r="B111" s="13">
        <v>0</v>
      </c>
      <c r="C111" s="14">
        <v>0</v>
      </c>
      <c r="D111" s="14">
        <v>1673565</v>
      </c>
      <c r="E111" s="14">
        <v>71496435</v>
      </c>
      <c r="F111" s="15">
        <f>SUM(B111:E111)</f>
        <v>73170000</v>
      </c>
      <c r="G111" s="14">
        <v>0</v>
      </c>
      <c r="H111" s="14">
        <v>0</v>
      </c>
      <c r="I111" s="14">
        <v>0</v>
      </c>
      <c r="J111" s="15">
        <f>SUM(G111:I111)</f>
        <v>0</v>
      </c>
      <c r="K111" s="15">
        <v>0</v>
      </c>
      <c r="L111" s="36">
        <v>0</v>
      </c>
      <c r="M111" s="16">
        <f>+F111+J111+K111+L111</f>
        <v>73170000</v>
      </c>
    </row>
    <row r="112" spans="1:13" ht="5.0999999999999996" customHeight="1" thickBot="1" x14ac:dyDescent="0.25">
      <c r="A112" s="40"/>
      <c r="B112" s="41"/>
      <c r="C112" s="42"/>
      <c r="D112" s="42"/>
      <c r="E112" s="42"/>
      <c r="F112" s="43"/>
      <c r="G112" s="42"/>
      <c r="H112" s="44"/>
      <c r="I112" s="42"/>
      <c r="J112" s="43"/>
      <c r="K112" s="43"/>
      <c r="L112" s="43"/>
      <c r="M112" s="45"/>
    </row>
    <row r="113" spans="1:13" ht="21.75" customHeight="1" thickTop="1" x14ac:dyDescent="0.2">
      <c r="M113" s="32" t="s">
        <v>50</v>
      </c>
    </row>
    <row r="114" spans="1:13" ht="21" customHeight="1" x14ac:dyDescent="0.2"/>
    <row r="115" spans="1:13" ht="30" customHeight="1" x14ac:dyDescent="0.2">
      <c r="A115" s="76" t="s">
        <v>2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</row>
    <row r="116" spans="1:13" x14ac:dyDescent="0.2">
      <c r="A116" s="65" t="s">
        <v>3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ht="10.5" customHeight="1" thickBot="1" x14ac:dyDescent="0.25">
      <c r="A117" s="38" t="s">
        <v>78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</row>
    <row r="118" spans="1:13" ht="24.95" customHeight="1" thickTop="1" thickBot="1" x14ac:dyDescent="0.25">
      <c r="A118" s="66" t="s">
        <v>4</v>
      </c>
      <c r="B118" s="69" t="s">
        <v>5</v>
      </c>
      <c r="C118" s="69"/>
      <c r="D118" s="69"/>
      <c r="E118" s="69"/>
      <c r="F118" s="69"/>
      <c r="G118" s="69" t="s">
        <v>6</v>
      </c>
      <c r="H118" s="69"/>
      <c r="I118" s="69"/>
      <c r="J118" s="69"/>
      <c r="K118" s="70" t="s">
        <v>7</v>
      </c>
      <c r="L118" s="71"/>
      <c r="M118" s="72" t="s">
        <v>8</v>
      </c>
    </row>
    <row r="119" spans="1:13" ht="24.95" customHeight="1" thickTop="1" thickBot="1" x14ac:dyDescent="0.25">
      <c r="A119" s="67"/>
      <c r="B119" s="75" t="s">
        <v>9</v>
      </c>
      <c r="C119" s="59" t="s">
        <v>10</v>
      </c>
      <c r="D119" s="59"/>
      <c r="E119" s="59"/>
      <c r="F119" s="75" t="s">
        <v>11</v>
      </c>
      <c r="G119" s="75" t="s">
        <v>9</v>
      </c>
      <c r="H119" s="59" t="s">
        <v>10</v>
      </c>
      <c r="I119" s="59"/>
      <c r="J119" s="60" t="s">
        <v>11</v>
      </c>
      <c r="K119" s="62" t="s">
        <v>12</v>
      </c>
      <c r="L119" s="64" t="s">
        <v>13</v>
      </c>
      <c r="M119" s="73"/>
    </row>
    <row r="120" spans="1:13" ht="51.95" customHeight="1" thickTop="1" x14ac:dyDescent="0.2">
      <c r="A120" s="68"/>
      <c r="B120" s="75"/>
      <c r="C120" s="3" t="s">
        <v>14</v>
      </c>
      <c r="D120" s="3" t="s">
        <v>15</v>
      </c>
      <c r="E120" s="3" t="s">
        <v>16</v>
      </c>
      <c r="F120" s="75"/>
      <c r="G120" s="75"/>
      <c r="H120" s="3" t="s">
        <v>17</v>
      </c>
      <c r="I120" s="3" t="s">
        <v>18</v>
      </c>
      <c r="J120" s="61"/>
      <c r="K120" s="63"/>
      <c r="L120" s="61"/>
      <c r="M120" s="74"/>
    </row>
    <row r="121" spans="1:13" ht="24.95" customHeight="1" x14ac:dyDescent="0.2">
      <c r="A121" s="12" t="s">
        <v>110</v>
      </c>
      <c r="B121" s="13">
        <v>1836312</v>
      </c>
      <c r="C121" s="14">
        <v>0</v>
      </c>
      <c r="D121" s="14">
        <v>2175</v>
      </c>
      <c r="E121" s="14">
        <v>0</v>
      </c>
      <c r="F121" s="15">
        <f t="shared" ref="F121:F130" si="25">SUM(B121:E121)</f>
        <v>1838487</v>
      </c>
      <c r="G121" s="14">
        <v>0</v>
      </c>
      <c r="H121" s="14">
        <v>0</v>
      </c>
      <c r="I121" s="14">
        <v>0</v>
      </c>
      <c r="J121" s="15">
        <f t="shared" ref="J121:J130" si="26">SUM(G121:I121)</f>
        <v>0</v>
      </c>
      <c r="K121" s="15">
        <v>0</v>
      </c>
      <c r="L121" s="36"/>
      <c r="M121" s="16">
        <f t="shared" ref="M121:M130" si="27">+F121+J121+K121</f>
        <v>1838487</v>
      </c>
    </row>
    <row r="122" spans="1:13" ht="24.95" customHeight="1" x14ac:dyDescent="0.2">
      <c r="A122" s="12" t="s">
        <v>111</v>
      </c>
      <c r="B122" s="13">
        <v>5393610</v>
      </c>
      <c r="C122" s="14">
        <v>0</v>
      </c>
      <c r="D122" s="14">
        <v>0</v>
      </c>
      <c r="E122" s="14">
        <v>0</v>
      </c>
      <c r="F122" s="15">
        <f t="shared" si="25"/>
        <v>5393610</v>
      </c>
      <c r="G122" s="14">
        <v>0</v>
      </c>
      <c r="H122" s="14">
        <v>0</v>
      </c>
      <c r="I122" s="14">
        <v>0</v>
      </c>
      <c r="J122" s="15">
        <f t="shared" si="26"/>
        <v>0</v>
      </c>
      <c r="K122" s="15">
        <v>0</v>
      </c>
      <c r="L122" s="36"/>
      <c r="M122" s="16">
        <f t="shared" si="27"/>
        <v>5393610</v>
      </c>
    </row>
    <row r="123" spans="1:13" ht="24.95" customHeight="1" x14ac:dyDescent="0.2">
      <c r="A123" s="12" t="s">
        <v>112</v>
      </c>
      <c r="B123" s="13">
        <v>1204520</v>
      </c>
      <c r="C123" s="14">
        <v>0</v>
      </c>
      <c r="D123" s="14">
        <v>1211715</v>
      </c>
      <c r="E123" s="14">
        <v>13080</v>
      </c>
      <c r="F123" s="15">
        <f t="shared" si="25"/>
        <v>2429315</v>
      </c>
      <c r="G123" s="14">
        <v>0</v>
      </c>
      <c r="H123" s="14">
        <v>0</v>
      </c>
      <c r="I123" s="14">
        <v>0</v>
      </c>
      <c r="J123" s="15">
        <f t="shared" si="26"/>
        <v>0</v>
      </c>
      <c r="K123" s="15">
        <v>426160</v>
      </c>
      <c r="L123" s="36"/>
      <c r="M123" s="16">
        <f t="shared" si="27"/>
        <v>2855475</v>
      </c>
    </row>
    <row r="124" spans="1:13" ht="24.95" customHeight="1" x14ac:dyDescent="0.2">
      <c r="A124" s="12" t="s">
        <v>113</v>
      </c>
      <c r="B124" s="13">
        <v>860258</v>
      </c>
      <c r="C124" s="14">
        <v>0</v>
      </c>
      <c r="D124" s="14">
        <v>0</v>
      </c>
      <c r="E124" s="14">
        <v>0</v>
      </c>
      <c r="F124" s="15">
        <f t="shared" si="25"/>
        <v>860258</v>
      </c>
      <c r="G124" s="14">
        <v>0</v>
      </c>
      <c r="H124" s="14">
        <v>0</v>
      </c>
      <c r="I124" s="14">
        <v>0</v>
      </c>
      <c r="J124" s="15">
        <f t="shared" si="26"/>
        <v>0</v>
      </c>
      <c r="K124" s="15">
        <v>0</v>
      </c>
      <c r="L124" s="36"/>
      <c r="M124" s="16">
        <f t="shared" si="27"/>
        <v>860258</v>
      </c>
    </row>
    <row r="125" spans="1:13" ht="24.95" customHeight="1" x14ac:dyDescent="0.2">
      <c r="A125" s="12" t="s">
        <v>114</v>
      </c>
      <c r="B125" s="13">
        <v>5663143</v>
      </c>
      <c r="C125" s="14">
        <v>0</v>
      </c>
      <c r="D125" s="14">
        <v>167570</v>
      </c>
      <c r="E125" s="14">
        <v>0</v>
      </c>
      <c r="F125" s="15">
        <f t="shared" si="25"/>
        <v>5830713</v>
      </c>
      <c r="G125" s="14">
        <v>0</v>
      </c>
      <c r="H125" s="14">
        <v>0</v>
      </c>
      <c r="I125" s="14">
        <v>0</v>
      </c>
      <c r="J125" s="15">
        <f t="shared" si="26"/>
        <v>0</v>
      </c>
      <c r="K125" s="15">
        <v>64835</v>
      </c>
      <c r="L125" s="36"/>
      <c r="M125" s="16">
        <f t="shared" si="27"/>
        <v>5895548</v>
      </c>
    </row>
    <row r="126" spans="1:13" ht="24.95" customHeight="1" x14ac:dyDescent="0.2">
      <c r="A126" s="12" t="s">
        <v>115</v>
      </c>
      <c r="B126" s="13">
        <v>8684819</v>
      </c>
      <c r="C126" s="14">
        <v>0</v>
      </c>
      <c r="D126" s="14">
        <v>0</v>
      </c>
      <c r="E126" s="14">
        <v>0</v>
      </c>
      <c r="F126" s="15">
        <f t="shared" si="25"/>
        <v>8684819</v>
      </c>
      <c r="G126" s="14">
        <v>0</v>
      </c>
      <c r="H126" s="14">
        <v>0</v>
      </c>
      <c r="I126" s="14">
        <v>0</v>
      </c>
      <c r="J126" s="15">
        <f t="shared" si="26"/>
        <v>0</v>
      </c>
      <c r="K126" s="15">
        <v>788774</v>
      </c>
      <c r="L126" s="36"/>
      <c r="M126" s="16">
        <f t="shared" si="27"/>
        <v>9473593</v>
      </c>
    </row>
    <row r="127" spans="1:13" ht="24.95" customHeight="1" x14ac:dyDescent="0.2">
      <c r="A127" s="12" t="s">
        <v>116</v>
      </c>
      <c r="B127" s="13">
        <v>0</v>
      </c>
      <c r="C127" s="14">
        <v>0</v>
      </c>
      <c r="D127" s="14">
        <v>0</v>
      </c>
      <c r="E127" s="14">
        <v>2482965</v>
      </c>
      <c r="F127" s="15">
        <f t="shared" si="25"/>
        <v>2482965</v>
      </c>
      <c r="G127" s="14">
        <v>0</v>
      </c>
      <c r="H127" s="14">
        <v>0</v>
      </c>
      <c r="I127" s="14">
        <v>0</v>
      </c>
      <c r="J127" s="15">
        <f t="shared" si="26"/>
        <v>0</v>
      </c>
      <c r="K127" s="15">
        <v>0</v>
      </c>
      <c r="L127" s="36"/>
      <c r="M127" s="16">
        <f t="shared" si="27"/>
        <v>2482965</v>
      </c>
    </row>
    <row r="128" spans="1:13" ht="24.95" customHeight="1" x14ac:dyDescent="0.2">
      <c r="A128" s="12" t="s">
        <v>117</v>
      </c>
      <c r="B128" s="13">
        <v>1496981</v>
      </c>
      <c r="C128" s="14">
        <v>0</v>
      </c>
      <c r="D128" s="14">
        <v>0</v>
      </c>
      <c r="E128" s="14">
        <v>104665</v>
      </c>
      <c r="F128" s="15">
        <f t="shared" si="25"/>
        <v>1601646</v>
      </c>
      <c r="G128" s="14">
        <v>0</v>
      </c>
      <c r="H128" s="14">
        <v>0</v>
      </c>
      <c r="I128" s="14">
        <v>0</v>
      </c>
      <c r="J128" s="15">
        <f t="shared" si="26"/>
        <v>0</v>
      </c>
      <c r="K128" s="15">
        <v>0</v>
      </c>
      <c r="L128" s="36"/>
      <c r="M128" s="16">
        <f t="shared" si="27"/>
        <v>1601646</v>
      </c>
    </row>
    <row r="129" spans="1:13" ht="24.95" customHeight="1" x14ac:dyDescent="0.2">
      <c r="A129" s="12" t="s">
        <v>118</v>
      </c>
      <c r="B129" s="13">
        <v>2073966</v>
      </c>
      <c r="C129" s="14">
        <v>0</v>
      </c>
      <c r="D129" s="14">
        <v>0</v>
      </c>
      <c r="E129" s="14">
        <v>450000</v>
      </c>
      <c r="F129" s="15">
        <f t="shared" si="25"/>
        <v>2523966</v>
      </c>
      <c r="G129" s="14">
        <v>0</v>
      </c>
      <c r="H129" s="14">
        <v>0</v>
      </c>
      <c r="I129" s="14">
        <v>0</v>
      </c>
      <c r="J129" s="15">
        <f t="shared" si="26"/>
        <v>0</v>
      </c>
      <c r="K129" s="15">
        <v>0</v>
      </c>
      <c r="L129" s="36"/>
      <c r="M129" s="16">
        <f t="shared" si="27"/>
        <v>2523966</v>
      </c>
    </row>
    <row r="130" spans="1:13" ht="24.95" customHeight="1" x14ac:dyDescent="0.2">
      <c r="A130" s="12" t="s">
        <v>119</v>
      </c>
      <c r="B130" s="13">
        <v>10697400</v>
      </c>
      <c r="C130" s="14">
        <v>0</v>
      </c>
      <c r="D130" s="14">
        <v>0</v>
      </c>
      <c r="E130" s="14">
        <v>0</v>
      </c>
      <c r="F130" s="15">
        <f t="shared" si="25"/>
        <v>10697400</v>
      </c>
      <c r="G130" s="14">
        <v>0</v>
      </c>
      <c r="H130" s="14">
        <v>0</v>
      </c>
      <c r="I130" s="14">
        <v>0</v>
      </c>
      <c r="J130" s="15">
        <f t="shared" si="26"/>
        <v>0</v>
      </c>
      <c r="K130" s="15">
        <v>19327860</v>
      </c>
      <c r="L130" s="36"/>
      <c r="M130" s="16">
        <f t="shared" si="27"/>
        <v>30025260</v>
      </c>
    </row>
    <row r="131" spans="1:13" ht="30" customHeight="1" x14ac:dyDescent="0.2">
      <c r="A131" s="19" t="s">
        <v>120</v>
      </c>
      <c r="B131" s="5">
        <f t="shared" ref="B131:M131" si="28">SUM(B132:B136)</f>
        <v>76144222</v>
      </c>
      <c r="C131" s="7">
        <f t="shared" si="28"/>
        <v>0</v>
      </c>
      <c r="D131" s="7">
        <f t="shared" si="28"/>
        <v>3783550</v>
      </c>
      <c r="E131" s="7">
        <f t="shared" si="28"/>
        <v>854435</v>
      </c>
      <c r="F131" s="8">
        <f t="shared" si="28"/>
        <v>80782207</v>
      </c>
      <c r="G131" s="7">
        <f t="shared" si="28"/>
        <v>500000</v>
      </c>
      <c r="H131" s="7">
        <f t="shared" si="28"/>
        <v>0</v>
      </c>
      <c r="I131" s="7">
        <f t="shared" si="28"/>
        <v>89749</v>
      </c>
      <c r="J131" s="8">
        <f t="shared" si="28"/>
        <v>589749</v>
      </c>
      <c r="K131" s="8">
        <f t="shared" si="28"/>
        <v>6000000</v>
      </c>
      <c r="L131" s="39">
        <f t="shared" si="28"/>
        <v>0</v>
      </c>
      <c r="M131" s="11">
        <f t="shared" si="28"/>
        <v>87371956</v>
      </c>
    </row>
    <row r="132" spans="1:13" ht="24.95" customHeight="1" x14ac:dyDescent="0.2">
      <c r="A132" s="12" t="s">
        <v>121</v>
      </c>
      <c r="B132" s="13">
        <v>5527737</v>
      </c>
      <c r="C132" s="14">
        <v>0</v>
      </c>
      <c r="D132" s="14">
        <v>7000</v>
      </c>
      <c r="E132" s="14">
        <v>50000</v>
      </c>
      <c r="F132" s="15">
        <f t="shared" ref="F132:F136" si="29">SUM(B132:E132)</f>
        <v>5584737</v>
      </c>
      <c r="G132" s="14">
        <v>0</v>
      </c>
      <c r="H132" s="14">
        <v>0</v>
      </c>
      <c r="I132" s="14">
        <v>43000</v>
      </c>
      <c r="J132" s="15">
        <f t="shared" ref="J132:J136" si="30">SUM(G132:I132)</f>
        <v>43000</v>
      </c>
      <c r="K132" s="15">
        <v>0</v>
      </c>
      <c r="L132" s="36"/>
      <c r="M132" s="16">
        <f t="shared" ref="M132:M136" si="31">+F132+J132+K132</f>
        <v>5627737</v>
      </c>
    </row>
    <row r="133" spans="1:13" ht="24.95" customHeight="1" x14ac:dyDescent="0.2">
      <c r="A133" s="12" t="s">
        <v>122</v>
      </c>
      <c r="B133" s="13">
        <v>6857405</v>
      </c>
      <c r="C133" s="14">
        <v>0</v>
      </c>
      <c r="D133" s="14">
        <v>1200000</v>
      </c>
      <c r="E133" s="14">
        <v>0</v>
      </c>
      <c r="F133" s="15">
        <f t="shared" si="29"/>
        <v>8057405</v>
      </c>
      <c r="G133" s="14">
        <v>0</v>
      </c>
      <c r="H133" s="14">
        <v>0</v>
      </c>
      <c r="I133" s="14">
        <v>0</v>
      </c>
      <c r="J133" s="15">
        <f t="shared" si="30"/>
        <v>0</v>
      </c>
      <c r="K133" s="15">
        <v>0</v>
      </c>
      <c r="L133" s="36"/>
      <c r="M133" s="16">
        <f t="shared" si="31"/>
        <v>8057405</v>
      </c>
    </row>
    <row r="134" spans="1:13" ht="24.95" customHeight="1" x14ac:dyDescent="0.2">
      <c r="A134" s="12" t="s">
        <v>123</v>
      </c>
      <c r="B134" s="13">
        <v>1678897</v>
      </c>
      <c r="C134" s="14">
        <v>0</v>
      </c>
      <c r="D134" s="14">
        <v>926550</v>
      </c>
      <c r="E134" s="14">
        <v>370840</v>
      </c>
      <c r="F134" s="15">
        <f t="shared" si="29"/>
        <v>2976287</v>
      </c>
      <c r="G134" s="14">
        <v>500000</v>
      </c>
      <c r="H134" s="14">
        <v>0</v>
      </c>
      <c r="I134" s="14">
        <v>0</v>
      </c>
      <c r="J134" s="15">
        <f t="shared" si="30"/>
        <v>500000</v>
      </c>
      <c r="K134" s="15">
        <v>0</v>
      </c>
      <c r="L134" s="36"/>
      <c r="M134" s="16">
        <f t="shared" si="31"/>
        <v>3476287</v>
      </c>
    </row>
    <row r="135" spans="1:13" ht="24.95" customHeight="1" x14ac:dyDescent="0.2">
      <c r="A135" s="12" t="s">
        <v>124</v>
      </c>
      <c r="B135" s="13">
        <v>4075781</v>
      </c>
      <c r="C135" s="14">
        <v>0</v>
      </c>
      <c r="D135" s="14">
        <v>0</v>
      </c>
      <c r="E135" s="14">
        <v>433595</v>
      </c>
      <c r="F135" s="15">
        <f t="shared" si="29"/>
        <v>4509376</v>
      </c>
      <c r="G135" s="14">
        <v>0</v>
      </c>
      <c r="H135" s="14">
        <v>0</v>
      </c>
      <c r="I135" s="14">
        <v>0</v>
      </c>
      <c r="J135" s="15">
        <f t="shared" si="30"/>
        <v>0</v>
      </c>
      <c r="K135" s="15">
        <v>0</v>
      </c>
      <c r="L135" s="36"/>
      <c r="M135" s="16">
        <f t="shared" si="31"/>
        <v>4509376</v>
      </c>
    </row>
    <row r="136" spans="1:13" ht="24.95" customHeight="1" x14ac:dyDescent="0.2">
      <c r="A136" s="12" t="s">
        <v>125</v>
      </c>
      <c r="B136" s="13">
        <v>58004402</v>
      </c>
      <c r="C136" s="14">
        <v>0</v>
      </c>
      <c r="D136" s="14">
        <v>1650000</v>
      </c>
      <c r="E136" s="14">
        <v>0</v>
      </c>
      <c r="F136" s="15">
        <f t="shared" si="29"/>
        <v>59654402</v>
      </c>
      <c r="G136" s="14">
        <v>0</v>
      </c>
      <c r="H136" s="14">
        <v>0</v>
      </c>
      <c r="I136" s="14">
        <v>46749</v>
      </c>
      <c r="J136" s="15">
        <f t="shared" si="30"/>
        <v>46749</v>
      </c>
      <c r="K136" s="15">
        <v>6000000</v>
      </c>
      <c r="L136" s="36"/>
      <c r="M136" s="16">
        <f t="shared" si="31"/>
        <v>65701151</v>
      </c>
    </row>
    <row r="137" spans="1:13" ht="30" customHeight="1" x14ac:dyDescent="0.2">
      <c r="A137" s="19" t="s">
        <v>126</v>
      </c>
      <c r="B137" s="5">
        <f>SUM(B138:B140)</f>
        <v>14115824</v>
      </c>
      <c r="C137" s="7">
        <f t="shared" ref="C137:M137" si="32">SUM(C138:C140)</f>
        <v>0</v>
      </c>
      <c r="D137" s="7">
        <f t="shared" si="32"/>
        <v>117175</v>
      </c>
      <c r="E137" s="7">
        <f t="shared" si="32"/>
        <v>1242500</v>
      </c>
      <c r="F137" s="8">
        <f t="shared" si="32"/>
        <v>15475499</v>
      </c>
      <c r="G137" s="7">
        <f t="shared" si="32"/>
        <v>0</v>
      </c>
      <c r="H137" s="7">
        <f t="shared" si="32"/>
        <v>0</v>
      </c>
      <c r="I137" s="7">
        <f t="shared" si="32"/>
        <v>0</v>
      </c>
      <c r="J137" s="8">
        <f t="shared" si="32"/>
        <v>0</v>
      </c>
      <c r="K137" s="8">
        <f t="shared" si="32"/>
        <v>550000</v>
      </c>
      <c r="L137" s="39">
        <f t="shared" si="32"/>
        <v>0</v>
      </c>
      <c r="M137" s="11">
        <f t="shared" si="32"/>
        <v>16025499</v>
      </c>
    </row>
    <row r="138" spans="1:13" ht="24.95" customHeight="1" x14ac:dyDescent="0.2">
      <c r="A138" s="12" t="s">
        <v>127</v>
      </c>
      <c r="B138" s="13">
        <v>4994490</v>
      </c>
      <c r="C138" s="14">
        <v>0</v>
      </c>
      <c r="D138" s="14">
        <v>117175</v>
      </c>
      <c r="E138" s="14">
        <v>1142500</v>
      </c>
      <c r="F138" s="15">
        <f>SUM(B138:E138)</f>
        <v>6254165</v>
      </c>
      <c r="G138" s="14">
        <v>0</v>
      </c>
      <c r="H138" s="14">
        <v>0</v>
      </c>
      <c r="I138" s="14">
        <v>0</v>
      </c>
      <c r="J138" s="15">
        <f>SUM(G138:I138)</f>
        <v>0</v>
      </c>
      <c r="K138" s="15">
        <v>550000</v>
      </c>
      <c r="L138" s="36"/>
      <c r="M138" s="16">
        <f>+F138+J138+K138</f>
        <v>6804165</v>
      </c>
    </row>
    <row r="139" spans="1:13" ht="24.95" customHeight="1" x14ac:dyDescent="0.2">
      <c r="A139" s="12" t="s">
        <v>128</v>
      </c>
      <c r="B139" s="13">
        <v>6793616</v>
      </c>
      <c r="C139" s="14">
        <v>0</v>
      </c>
      <c r="D139" s="14">
        <v>0</v>
      </c>
      <c r="E139" s="14">
        <v>0</v>
      </c>
      <c r="F139" s="15">
        <f>SUM(B139:E139)</f>
        <v>6793616</v>
      </c>
      <c r="G139" s="14">
        <v>0</v>
      </c>
      <c r="H139" s="14">
        <v>0</v>
      </c>
      <c r="I139" s="14">
        <v>0</v>
      </c>
      <c r="J139" s="15">
        <f>SUM(G139:I139)</f>
        <v>0</v>
      </c>
      <c r="K139" s="15">
        <v>0</v>
      </c>
      <c r="L139" s="36"/>
      <c r="M139" s="16">
        <f>+F139+J139+K139</f>
        <v>6793616</v>
      </c>
    </row>
    <row r="140" spans="1:13" ht="24.95" customHeight="1" x14ac:dyDescent="0.2">
      <c r="A140" s="12" t="s">
        <v>129</v>
      </c>
      <c r="B140" s="13">
        <v>2327718</v>
      </c>
      <c r="C140" s="14">
        <v>0</v>
      </c>
      <c r="D140" s="14">
        <v>0</v>
      </c>
      <c r="E140" s="14">
        <v>100000</v>
      </c>
      <c r="F140" s="15">
        <f>SUM(B140:E140)</f>
        <v>2427718</v>
      </c>
      <c r="G140" s="14">
        <v>0</v>
      </c>
      <c r="H140" s="14">
        <v>0</v>
      </c>
      <c r="I140" s="14">
        <v>0</v>
      </c>
      <c r="J140" s="15">
        <f>SUM(G140:I140)</f>
        <v>0</v>
      </c>
      <c r="K140" s="15">
        <v>0</v>
      </c>
      <c r="L140" s="36"/>
      <c r="M140" s="16">
        <f>+F140+J140+K140</f>
        <v>2427718</v>
      </c>
    </row>
    <row r="141" spans="1:13" ht="30" customHeight="1" x14ac:dyDescent="0.2">
      <c r="A141" s="4" t="s">
        <v>130</v>
      </c>
      <c r="B141" s="17">
        <f>B142</f>
        <v>5493348</v>
      </c>
      <c r="C141" s="6">
        <f>C142</f>
        <v>0</v>
      </c>
      <c r="D141" s="6">
        <f>D142</f>
        <v>0</v>
      </c>
      <c r="E141" s="6">
        <f>E142</f>
        <v>11786600</v>
      </c>
      <c r="F141" s="9">
        <f>SUM(B141:E141)</f>
        <v>17279948</v>
      </c>
      <c r="G141" s="6">
        <f>G142</f>
        <v>0</v>
      </c>
      <c r="H141" s="6">
        <f>H142</f>
        <v>0</v>
      </c>
      <c r="I141" s="6">
        <f>I142</f>
        <v>0</v>
      </c>
      <c r="J141" s="9">
        <f>SUM(G141:I141)</f>
        <v>0</v>
      </c>
      <c r="K141" s="9">
        <f>K142</f>
        <v>0</v>
      </c>
      <c r="L141" s="46"/>
      <c r="M141" s="18">
        <f>+F141+J141+K141</f>
        <v>17279948</v>
      </c>
    </row>
    <row r="142" spans="1:13" ht="24.95" customHeight="1" x14ac:dyDescent="0.2">
      <c r="A142" s="12" t="s">
        <v>131</v>
      </c>
      <c r="B142" s="13">
        <v>5493348</v>
      </c>
      <c r="C142" s="14">
        <v>0</v>
      </c>
      <c r="D142" s="14">
        <v>0</v>
      </c>
      <c r="E142" s="14">
        <v>11786600</v>
      </c>
      <c r="F142" s="15">
        <f>SUM(B142:E142)</f>
        <v>17279948</v>
      </c>
      <c r="G142" s="14">
        <v>0</v>
      </c>
      <c r="H142" s="14">
        <v>0</v>
      </c>
      <c r="I142" s="14">
        <v>0</v>
      </c>
      <c r="J142" s="15">
        <f>SUM(G142:I142)</f>
        <v>0</v>
      </c>
      <c r="K142" s="15">
        <v>0</v>
      </c>
      <c r="L142" s="36"/>
      <c r="M142" s="16">
        <f>+F142+J142+K142</f>
        <v>17279948</v>
      </c>
    </row>
    <row r="143" spans="1:13" ht="30" customHeight="1" x14ac:dyDescent="0.2">
      <c r="A143" s="47" t="s">
        <v>132</v>
      </c>
      <c r="B143" s="5">
        <f>SUM(B144:B146)</f>
        <v>35167017</v>
      </c>
      <c r="C143" s="7">
        <f t="shared" ref="C143:M143" si="33">SUM(C144:C146)</f>
        <v>0</v>
      </c>
      <c r="D143" s="7">
        <f t="shared" si="33"/>
        <v>6640005</v>
      </c>
      <c r="E143" s="7">
        <f t="shared" si="33"/>
        <v>2236542</v>
      </c>
      <c r="F143" s="8">
        <f t="shared" si="33"/>
        <v>44043564</v>
      </c>
      <c r="G143" s="7">
        <f t="shared" si="33"/>
        <v>1000000</v>
      </c>
      <c r="H143" s="7">
        <f t="shared" si="33"/>
        <v>0</v>
      </c>
      <c r="I143" s="7">
        <f t="shared" si="33"/>
        <v>0</v>
      </c>
      <c r="J143" s="8">
        <f t="shared" si="33"/>
        <v>1000000</v>
      </c>
      <c r="K143" s="8">
        <f t="shared" si="33"/>
        <v>0</v>
      </c>
      <c r="L143" s="39">
        <f t="shared" si="33"/>
        <v>0</v>
      </c>
      <c r="M143" s="11">
        <f t="shared" si="33"/>
        <v>45043564</v>
      </c>
    </row>
    <row r="144" spans="1:13" ht="23.1" customHeight="1" x14ac:dyDescent="0.2">
      <c r="A144" s="48" t="s">
        <v>133</v>
      </c>
      <c r="B144" s="13">
        <v>1795980</v>
      </c>
      <c r="C144" s="14">
        <v>0</v>
      </c>
      <c r="D144" s="14">
        <v>6020460</v>
      </c>
      <c r="E144" s="14">
        <v>784690</v>
      </c>
      <c r="F144" s="15">
        <f>SUM(B144:E144)</f>
        <v>8601130</v>
      </c>
      <c r="G144" s="14">
        <v>1000000</v>
      </c>
      <c r="H144" s="14">
        <v>0</v>
      </c>
      <c r="I144" s="14">
        <v>0</v>
      </c>
      <c r="J144" s="15">
        <f>SUM(G144:I144)</f>
        <v>1000000</v>
      </c>
      <c r="K144" s="15">
        <v>0</v>
      </c>
      <c r="L144" s="36"/>
      <c r="M144" s="16">
        <f>+F144+J144+K144</f>
        <v>9601130</v>
      </c>
    </row>
    <row r="145" spans="1:13" ht="23.1" customHeight="1" x14ac:dyDescent="0.2">
      <c r="A145" s="12" t="s">
        <v>134</v>
      </c>
      <c r="B145" s="13">
        <v>32319885</v>
      </c>
      <c r="C145" s="14">
        <v>0</v>
      </c>
      <c r="D145" s="14">
        <v>619545</v>
      </c>
      <c r="E145" s="14">
        <v>403620</v>
      </c>
      <c r="F145" s="15">
        <f>SUM(B145:E145)</f>
        <v>33343050</v>
      </c>
      <c r="G145" s="14">
        <v>0</v>
      </c>
      <c r="H145" s="14">
        <v>0</v>
      </c>
      <c r="I145" s="14">
        <v>0</v>
      </c>
      <c r="J145" s="15">
        <f>SUM(G145:I145)</f>
        <v>0</v>
      </c>
      <c r="K145" s="15">
        <v>0</v>
      </c>
      <c r="L145" s="36"/>
      <c r="M145" s="16">
        <f>+F145+J145+K145</f>
        <v>33343050</v>
      </c>
    </row>
    <row r="146" spans="1:13" ht="23.1" customHeight="1" x14ac:dyDescent="0.2">
      <c r="A146" s="12" t="s">
        <v>135</v>
      </c>
      <c r="B146" s="13">
        <v>1051152</v>
      </c>
      <c r="C146" s="14">
        <v>0</v>
      </c>
      <c r="D146" s="14">
        <v>0</v>
      </c>
      <c r="E146" s="14">
        <v>1048232</v>
      </c>
      <c r="F146" s="15">
        <f>SUM(B146:E146)</f>
        <v>2099384</v>
      </c>
      <c r="G146" s="14">
        <v>0</v>
      </c>
      <c r="H146" s="14">
        <v>0</v>
      </c>
      <c r="I146" s="14">
        <v>0</v>
      </c>
      <c r="J146" s="15">
        <f>SUM(G146:I146)</f>
        <v>0</v>
      </c>
      <c r="K146" s="15">
        <v>0</v>
      </c>
      <c r="L146" s="36"/>
      <c r="M146" s="16">
        <f>+F146+J146+K146</f>
        <v>2099384</v>
      </c>
    </row>
    <row r="147" spans="1:13" ht="24" customHeight="1" x14ac:dyDescent="0.2">
      <c r="A147" s="49" t="s">
        <v>136</v>
      </c>
      <c r="B147" s="50">
        <f t="shared" ref="B147:M147" si="34">B9+B18+B20+B28+B34+B47+B103+B105+B131+B137+B141+B143</f>
        <v>1893522636</v>
      </c>
      <c r="C147" s="51">
        <f t="shared" si="34"/>
        <v>916233370</v>
      </c>
      <c r="D147" s="51">
        <f t="shared" si="34"/>
        <v>41582504</v>
      </c>
      <c r="E147" s="51">
        <f t="shared" si="34"/>
        <v>219948406</v>
      </c>
      <c r="F147" s="52">
        <f t="shared" si="34"/>
        <v>3071286916</v>
      </c>
      <c r="G147" s="51">
        <f t="shared" si="34"/>
        <v>455271154</v>
      </c>
      <c r="H147" s="51">
        <f t="shared" si="34"/>
        <v>20000</v>
      </c>
      <c r="I147" s="51">
        <f t="shared" si="34"/>
        <v>5052189</v>
      </c>
      <c r="J147" s="52">
        <f t="shared" si="34"/>
        <v>460343343</v>
      </c>
      <c r="K147" s="52">
        <f t="shared" si="34"/>
        <v>87818601</v>
      </c>
      <c r="L147" s="52">
        <f t="shared" si="34"/>
        <v>0</v>
      </c>
      <c r="M147" s="53">
        <f t="shared" si="34"/>
        <v>3619448860</v>
      </c>
    </row>
    <row r="148" spans="1:13" ht="24" customHeight="1" thickBot="1" x14ac:dyDescent="0.25">
      <c r="A148" s="40" t="s">
        <v>137</v>
      </c>
      <c r="B148" s="41">
        <f>B147/$M$147</f>
        <v>0.52315220058116807</v>
      </c>
      <c r="C148" s="42">
        <f t="shared" ref="C148:M148" si="35">C147/$M$147</f>
        <v>0.25314168135532106</v>
      </c>
      <c r="D148" s="42">
        <f t="shared" si="35"/>
        <v>1.1488628685860201E-2</v>
      </c>
      <c r="E148" s="42">
        <f t="shared" si="35"/>
        <v>6.0768480093955517E-2</v>
      </c>
      <c r="F148" s="43">
        <f t="shared" si="35"/>
        <v>0.8485509907163048</v>
      </c>
      <c r="G148" s="42">
        <f t="shared" si="35"/>
        <v>0.12578466269585586</v>
      </c>
      <c r="H148" s="54">
        <f t="shared" si="35"/>
        <v>5.5257031591268292E-6</v>
      </c>
      <c r="I148" s="42">
        <f>(I147/$M$147)-0.001</f>
        <v>3.9584483589029081E-4</v>
      </c>
      <c r="J148" s="43">
        <f>(J147/$M$147)-0.001</f>
        <v>0.12618603323490526</v>
      </c>
      <c r="K148" s="43">
        <f t="shared" si="35"/>
        <v>2.4262976048789926E-2</v>
      </c>
      <c r="L148" s="43">
        <f t="shared" si="35"/>
        <v>0</v>
      </c>
      <c r="M148" s="55">
        <f t="shared" si="35"/>
        <v>1</v>
      </c>
    </row>
    <row r="149" spans="1:13" ht="6.75" customHeight="1" thickTop="1" x14ac:dyDescent="0.2"/>
    <row r="150" spans="1:13" ht="21" customHeight="1" x14ac:dyDescent="0.2"/>
    <row r="152" spans="1:13" x14ac:dyDescent="0.2">
      <c r="M152" s="56"/>
    </row>
    <row r="153" spans="1:13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1:13" x14ac:dyDescent="0.2">
      <c r="M154" s="58"/>
    </row>
  </sheetData>
  <mergeCells count="62">
    <mergeCell ref="K7:K8"/>
    <mergeCell ref="A2:M2"/>
    <mergeCell ref="A3:M3"/>
    <mergeCell ref="A4:M4"/>
    <mergeCell ref="A5:M5"/>
    <mergeCell ref="A6:A8"/>
    <mergeCell ref="B6:F6"/>
    <mergeCell ref="G6:J6"/>
    <mergeCell ref="K6:L6"/>
    <mergeCell ref="M6:M8"/>
    <mergeCell ref="B7:B8"/>
    <mergeCell ref="L45:L46"/>
    <mergeCell ref="L7:L8"/>
    <mergeCell ref="A42:M42"/>
    <mergeCell ref="A43:M43"/>
    <mergeCell ref="A44:A46"/>
    <mergeCell ref="B44:F44"/>
    <mergeCell ref="G44:J44"/>
    <mergeCell ref="K44:L44"/>
    <mergeCell ref="M44:M46"/>
    <mergeCell ref="B45:B46"/>
    <mergeCell ref="C45:E45"/>
    <mergeCell ref="C7:E7"/>
    <mergeCell ref="F7:F8"/>
    <mergeCell ref="G7:G8"/>
    <mergeCell ref="H7:I7"/>
    <mergeCell ref="J7:J8"/>
    <mergeCell ref="F45:F46"/>
    <mergeCell ref="G45:G46"/>
    <mergeCell ref="H45:I45"/>
    <mergeCell ref="J45:J46"/>
    <mergeCell ref="K45:K46"/>
    <mergeCell ref="A115:M115"/>
    <mergeCell ref="A75:M75"/>
    <mergeCell ref="A76:M76"/>
    <mergeCell ref="A78:A80"/>
    <mergeCell ref="B78:F78"/>
    <mergeCell ref="G78:J78"/>
    <mergeCell ref="K78:L78"/>
    <mergeCell ref="M78:M80"/>
    <mergeCell ref="B79:B80"/>
    <mergeCell ref="C79:E79"/>
    <mergeCell ref="F79:F80"/>
    <mergeCell ref="G79:G80"/>
    <mergeCell ref="H79:I79"/>
    <mergeCell ref="J79:J80"/>
    <mergeCell ref="K79:K80"/>
    <mergeCell ref="L79:L80"/>
    <mergeCell ref="H119:I119"/>
    <mergeCell ref="J119:J120"/>
    <mergeCell ref="K119:K120"/>
    <mergeCell ref="L119:L120"/>
    <mergeCell ref="A116:M116"/>
    <mergeCell ref="A118:A120"/>
    <mergeCell ref="B118:F118"/>
    <mergeCell ref="G118:J118"/>
    <mergeCell ref="K118:L118"/>
    <mergeCell ref="M118:M120"/>
    <mergeCell ref="B119:B120"/>
    <mergeCell ref="C119:E119"/>
    <mergeCell ref="F119:F120"/>
    <mergeCell ref="G119:G120"/>
  </mergeCells>
  <printOptions horizontalCentered="1" verticalCentered="1"/>
  <pageMargins left="0.19685039370078741" right="0.19685039370078741" top="0.39370078740157483" bottom="0.39370078740157483" header="0" footer="0.31496062992125984"/>
  <pageSetup scale="61" firstPageNumber="179" fitToHeight="4" orientation="landscape" useFirstPageNumber="1" r:id="rId1"/>
  <headerFooter alignWithMargins="0"/>
  <rowBreaks count="3" manualBreakCount="3">
    <brk id="41" max="12" man="1"/>
    <brk id="74" max="12" man="1"/>
    <brk id="11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Sumario1</vt:lpstr>
      <vt:lpstr>Sumario1!Área_de_impresión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2026-01-06T14:29:54Z</dcterms:created>
  <dcterms:modified xsi:type="dcterms:W3CDTF">2026-01-06T14:50:38Z</dcterms:modified>
</cp:coreProperties>
</file>