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A11CE8AF-D7CD-462C-9156-8DF6D9306066}" xr6:coauthVersionLast="36" xr6:coauthVersionMax="36" xr10:uidLastSave="{00000000-0000-0000-0000-000000000000}"/>
  <bookViews>
    <workbookView xWindow="0" yWindow="0" windowWidth="28800" windowHeight="12105" xr2:uid="{85FEA7E3-51D5-4F02-9925-B909FB178822}"/>
  </bookViews>
  <sheets>
    <sheet name="Sumario 6" sheetId="1" r:id="rId1"/>
  </sheets>
  <definedNames>
    <definedName name="_xlnm.Print_Area" localSheetId="0">'Sumario 6'!$A$1:$K$74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  <c r="K68" i="1"/>
  <c r="K67" i="1"/>
  <c r="K66" i="1"/>
  <c r="I65" i="1"/>
  <c r="I69" i="1" s="1"/>
  <c r="I71" i="1" s="1"/>
  <c r="H65" i="1"/>
  <c r="H69" i="1" s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G65" i="1"/>
  <c r="G69" i="1" s="1"/>
  <c r="G71" i="1" s="1"/>
  <c r="K41" i="1"/>
  <c r="K40" i="1"/>
  <c r="J65" i="1"/>
  <c r="J69" i="1" s="1"/>
  <c r="K39" i="1"/>
  <c r="F65" i="1"/>
  <c r="F69" i="1" s="1"/>
  <c r="E65" i="1"/>
  <c r="E69" i="1" s="1"/>
  <c r="D65" i="1"/>
  <c r="D69" i="1" s="1"/>
  <c r="C65" i="1"/>
  <c r="C69" i="1" s="1"/>
  <c r="K38" i="1"/>
  <c r="I37" i="1"/>
  <c r="G37" i="1"/>
  <c r="F37" i="1"/>
  <c r="F71" i="1" s="1"/>
  <c r="K36" i="1"/>
  <c r="K35" i="1"/>
  <c r="K34" i="1"/>
  <c r="J33" i="1"/>
  <c r="J37" i="1" s="1"/>
  <c r="J71" i="1" s="1"/>
  <c r="I33" i="1"/>
  <c r="H33" i="1"/>
  <c r="H37" i="1" s="1"/>
  <c r="H71" i="1" s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D33" i="1"/>
  <c r="D37" i="1" s="1"/>
  <c r="D71" i="1" s="1"/>
  <c r="K9" i="1"/>
  <c r="K8" i="1"/>
  <c r="K7" i="1"/>
  <c r="K6" i="1"/>
  <c r="K5" i="1"/>
  <c r="E33" i="1"/>
  <c r="E37" i="1" s="1"/>
  <c r="E71" i="1" s="1"/>
  <c r="J73" i="1" l="1"/>
  <c r="G73" i="1"/>
  <c r="I73" i="1"/>
  <c r="D73" i="1"/>
  <c r="F73" i="1"/>
  <c r="E73" i="1"/>
  <c r="H73" i="1"/>
  <c r="B33" i="1"/>
  <c r="C33" i="1"/>
  <c r="C37" i="1" s="1"/>
  <c r="C71" i="1" s="1"/>
  <c r="K42" i="1"/>
  <c r="B65" i="1"/>
  <c r="C73" i="1" l="1"/>
  <c r="B69" i="1"/>
  <c r="K65" i="1"/>
  <c r="K69" i="1" s="1"/>
  <c r="K33" i="1"/>
  <c r="K37" i="1" s="1"/>
  <c r="B37" i="1"/>
  <c r="B71" i="1" s="1"/>
  <c r="B73" i="1" l="1"/>
  <c r="K71" i="1"/>
  <c r="K73" i="1" l="1"/>
  <c r="K72" i="1"/>
  <c r="I72" i="1"/>
  <c r="E72" i="1"/>
  <c r="D72" i="1"/>
  <c r="H72" i="1"/>
  <c r="J72" i="1"/>
  <c r="F72" i="1"/>
  <c r="G72" i="1"/>
  <c r="C72" i="1"/>
  <c r="B72" i="1"/>
</calcChain>
</file>

<file path=xl/sharedStrings.xml><?xml version="1.0" encoding="utf-8"?>
<sst xmlns="http://schemas.openxmlformats.org/spreadsheetml/2006/main" count="84" uniqueCount="53">
  <si>
    <t>SUMARIO No. 6   COMPOSICION ECONOMICA DEL GASTO POR INSTITUCION Y RUBRO DE AGRUPACION</t>
  </si>
  <si>
    <t>(En US dólares)</t>
  </si>
  <si>
    <t>RUBRO DE AGRUPACION</t>
  </si>
  <si>
    <t>Remuneraciones</t>
  </si>
  <si>
    <t>Adquisiciones de Bienes y Servicios</t>
  </si>
  <si>
    <t>Gastos Financieros y Otros</t>
  </si>
  <si>
    <t>Transferencias Corrientes</t>
  </si>
  <si>
    <t>Inversiones en Activo Fijos</t>
  </si>
  <si>
    <t>Transferencias de Capital</t>
  </si>
  <si>
    <t>Inversiones Financieras</t>
  </si>
  <si>
    <t>Amortización de Endeudamiento Público</t>
  </si>
  <si>
    <t>Transferencias de Contribuciones Especiales</t>
  </si>
  <si>
    <t>TOTALES</t>
  </si>
  <si>
    <t>INSTITUCION</t>
  </si>
  <si>
    <t>81</t>
  </si>
  <si>
    <t>0100 Órgano Legislativo</t>
  </si>
  <si>
    <t>0200 Corte de Cuentas de la República</t>
  </si>
  <si>
    <t>0300 Tribunal Supremo Electoral</t>
  </si>
  <si>
    <t>0400 Tribunal de Servicio Civil</t>
  </si>
  <si>
    <t>0500 Presidencia de la República</t>
  </si>
  <si>
    <t>0600 Tribunal de Ética Gubernamental</t>
  </si>
  <si>
    <t>0650 Instituto de Acceso a la Información Pública</t>
  </si>
  <si>
    <t>0700 Ramo de Hacienda</t>
  </si>
  <si>
    <t xml:space="preserve">0800 Ramo de Relaciones Exteriores </t>
  </si>
  <si>
    <t>0900 Ramo de la Defensa Nacional</t>
  </si>
  <si>
    <t>1500 Consejo Nacional de la Judicatura</t>
  </si>
  <si>
    <t>1600 Órgano Judicial</t>
  </si>
  <si>
    <t>1700 Fiscalía General de la República</t>
  </si>
  <si>
    <t>1800 Procuraduría General de la República</t>
  </si>
  <si>
    <t>1900 Procuraduría para la Defensa de los Derechos Humanos</t>
  </si>
  <si>
    <t>2300 Ramo de Gobernación y Desarrollo Territorial</t>
  </si>
  <si>
    <t>2400 Ramo de Seguridad Pública y Justicia</t>
  </si>
  <si>
    <t>3100 Ramo de Educación, Ciencia y Tecnología</t>
  </si>
  <si>
    <t>3200 Ramo de Salud</t>
  </si>
  <si>
    <t>3300 Ramo de Trabajo y Previsión Social</t>
  </si>
  <si>
    <t>3500 Ramo de Cultura</t>
  </si>
  <si>
    <t>3600 Ramo de Vivienda</t>
  </si>
  <si>
    <t>3700 Ramo de Desarrollo Local</t>
  </si>
  <si>
    <t>4100 Ramo de Economía</t>
  </si>
  <si>
    <t>4200 Ramo de Agricultura y Ganadería</t>
  </si>
  <si>
    <t>4300 Ramo de Obras Públicas y de Transporte</t>
  </si>
  <si>
    <t>4400 Ramo de Medio Ambiente y Recursos Naturales</t>
  </si>
  <si>
    <t>4600 Ramo de Turismo</t>
  </si>
  <si>
    <t>Subtotal Instituciones</t>
  </si>
  <si>
    <t>Obligaciones Generales del Estado</t>
  </si>
  <si>
    <t>Transferencias Varias</t>
  </si>
  <si>
    <t>Deuda Pública (Intereses)</t>
  </si>
  <si>
    <t>Total Gasto Corriente</t>
  </si>
  <si>
    <t>Total Gasto de Capital y Contribuciones Especiales</t>
  </si>
  <si>
    <t>Aplicaciones Financieras (Amortización)</t>
  </si>
  <si>
    <t>Total de Gastos por Rubros</t>
  </si>
  <si>
    <t>Participación en total (en porcentajes)</t>
  </si>
  <si>
    <t>Participación respecto al PIB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</si>
</sst>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0.0%"/>
    <numFmt numFmtId="167" formatCode="#,##0.00\ &quot;¢&quot;;[Red]\-#,##0.00\ &quot;¢&quot;"/>
    <numFmt numFmtId="168" formatCode="0.0000000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 applyAlignment="1">
      <alignment vertical="center"/>
    </xf>
    <xf numFmtId="43" fontId="5" fillId="0" borderId="1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 applyProtection="1">
      <alignment horizontal="center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 applyProtection="1">
      <alignment horizontal="center" vertical="center" wrapText="1"/>
    </xf>
    <xf numFmtId="0" fontId="5" fillId="0" borderId="4" xfId="1" quotePrefix="1" applyNumberFormat="1" applyFont="1" applyFill="1" applyBorder="1" applyAlignment="1" applyProtection="1">
      <alignment horizontal="center" vertical="center" wrapText="1"/>
    </xf>
    <xf numFmtId="0" fontId="5" fillId="0" borderId="0" xfId="1" quotePrefix="1" applyNumberFormat="1" applyFont="1" applyFill="1" applyBorder="1" applyAlignment="1" applyProtection="1">
      <alignment horizontal="center" vertical="center" wrapText="1"/>
    </xf>
    <xf numFmtId="0" fontId="5" fillId="0" borderId="0" xfId="1" quotePrefix="1" applyNumberFormat="1" applyFont="1" applyFill="1" applyBorder="1" applyAlignment="1" applyProtection="1">
      <alignment horizontal="center" vertical="center"/>
    </xf>
    <xf numFmtId="43" fontId="5" fillId="0" borderId="0" xfId="1" quotePrefix="1" applyFont="1" applyFill="1" applyBorder="1" applyAlignment="1" applyProtection="1">
      <alignment horizontal="center" vertical="center"/>
    </xf>
    <xf numFmtId="43" fontId="3" fillId="0" borderId="6" xfId="1" quotePrefix="1" applyFont="1" applyFill="1" applyBorder="1" applyAlignment="1" applyProtection="1">
      <alignment horizontal="left" vertical="center"/>
    </xf>
    <xf numFmtId="37" fontId="3" fillId="0" borderId="7" xfId="1" applyNumberFormat="1" applyFont="1" applyFill="1" applyBorder="1" applyAlignment="1" applyProtection="1">
      <alignment horizontal="right" vertical="center"/>
    </xf>
    <xf numFmtId="37" fontId="3" fillId="0" borderId="6" xfId="1" applyNumberFormat="1" applyFont="1" applyFill="1" applyBorder="1" applyAlignment="1" applyProtection="1">
      <alignment horizontal="right" vertical="center"/>
    </xf>
    <xf numFmtId="37" fontId="3" fillId="0" borderId="8" xfId="1" applyNumberFormat="1" applyFont="1" applyFill="1" applyBorder="1" applyAlignment="1" applyProtection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 applyProtection="1">
      <alignment vertical="center"/>
    </xf>
    <xf numFmtId="37" fontId="3" fillId="0" borderId="4" xfId="1" applyNumberFormat="1" applyFont="1" applyFill="1" applyBorder="1" applyAlignment="1" applyProtection="1">
      <alignment horizontal="right" vertical="center"/>
    </xf>
    <xf numFmtId="37" fontId="3" fillId="0" borderId="0" xfId="1" applyNumberFormat="1" applyFont="1" applyFill="1" applyBorder="1" applyAlignment="1" applyProtection="1">
      <alignment horizontal="right" vertical="center"/>
    </xf>
    <xf numFmtId="37" fontId="3" fillId="0" borderId="5" xfId="1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43" fontId="3" fillId="0" borderId="0" xfId="1" quotePrefix="1" applyFont="1" applyFill="1" applyBorder="1" applyAlignment="1" applyProtection="1">
      <alignment horizontal="left" vertical="center"/>
    </xf>
    <xf numFmtId="43" fontId="3" fillId="0" borderId="0" xfId="1" applyFont="1" applyFill="1" applyBorder="1" applyAlignment="1" applyProtection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43" fontId="3" fillId="0" borderId="0" xfId="1" quotePrefix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right" vertical="center"/>
    </xf>
    <xf numFmtId="43" fontId="5" fillId="0" borderId="9" xfId="1" applyFont="1" applyFill="1" applyBorder="1" applyAlignment="1" applyProtection="1">
      <alignment horizontal="left" vertical="center"/>
    </xf>
    <xf numFmtId="37" fontId="5" fillId="0" borderId="10" xfId="1" applyNumberFormat="1" applyFont="1" applyFill="1" applyBorder="1" applyAlignment="1" applyProtection="1">
      <alignment horizontal="right" vertical="center"/>
    </xf>
    <xf numFmtId="37" fontId="5" fillId="0" borderId="9" xfId="1" applyNumberFormat="1" applyFont="1" applyFill="1" applyBorder="1" applyAlignment="1" applyProtection="1">
      <alignment horizontal="right" vertical="center"/>
    </xf>
    <xf numFmtId="37" fontId="5" fillId="0" borderId="11" xfId="1" applyNumberFormat="1" applyFont="1" applyFill="1" applyBorder="1" applyAlignment="1" applyProtection="1">
      <alignment horizontal="right" vertical="center"/>
    </xf>
    <xf numFmtId="43" fontId="5" fillId="0" borderId="0" xfId="1" applyFont="1" applyFill="1" applyBorder="1" applyAlignment="1" applyProtection="1">
      <alignment horizontal="left" vertical="center"/>
    </xf>
    <xf numFmtId="37" fontId="5" fillId="0" borderId="7" xfId="1" applyNumberFormat="1" applyFont="1" applyFill="1" applyBorder="1" applyAlignment="1">
      <alignment horizontal="right" vertical="center"/>
    </xf>
    <xf numFmtId="37" fontId="5" fillId="0" borderId="6" xfId="1" applyNumberFormat="1" applyFont="1" applyFill="1" applyBorder="1" applyAlignment="1">
      <alignment horizontal="right" vertical="center"/>
    </xf>
    <xf numFmtId="37" fontId="5" fillId="0" borderId="6" xfId="1" applyNumberFormat="1" applyFont="1" applyFill="1" applyBorder="1" applyAlignment="1" applyProtection="1">
      <alignment horizontal="right" vertical="center"/>
    </xf>
    <xf numFmtId="37" fontId="5" fillId="0" borderId="8" xfId="1" applyNumberFormat="1" applyFont="1" applyFill="1" applyBorder="1" applyAlignment="1" applyProtection="1">
      <alignment horizontal="right" vertical="center"/>
    </xf>
    <xf numFmtId="37" fontId="5" fillId="0" borderId="4" xfId="1" applyNumberFormat="1" applyFont="1" applyFill="1" applyBorder="1" applyAlignment="1">
      <alignment horizontal="right" vertical="center"/>
    </xf>
    <xf numFmtId="37" fontId="5" fillId="0" borderId="0" xfId="1" applyNumberFormat="1" applyFont="1" applyFill="1" applyBorder="1" applyAlignment="1">
      <alignment horizontal="right" vertical="center"/>
    </xf>
    <xf numFmtId="37" fontId="5" fillId="0" borderId="0" xfId="1" applyNumberFormat="1" applyFont="1" applyFill="1" applyBorder="1" applyAlignment="1" applyProtection="1">
      <alignment horizontal="right" vertical="center"/>
    </xf>
    <xf numFmtId="37" fontId="5" fillId="0" borderId="5" xfId="1" applyNumberFormat="1" applyFont="1" applyFill="1" applyBorder="1" applyAlignment="1" applyProtection="1">
      <alignment horizontal="right" vertical="center"/>
    </xf>
    <xf numFmtId="43" fontId="5" fillId="0" borderId="0" xfId="1" applyFont="1" applyFill="1" applyBorder="1" applyAlignment="1" applyProtection="1">
      <alignment vertical="center"/>
    </xf>
    <xf numFmtId="37" fontId="5" fillId="0" borderId="12" xfId="1" applyNumberFormat="1" applyFont="1" applyFill="1" applyBorder="1" applyAlignment="1">
      <alignment horizontal="right" vertical="center"/>
    </xf>
    <xf numFmtId="37" fontId="5" fillId="0" borderId="13" xfId="1" applyNumberFormat="1" applyFont="1" applyFill="1" applyBorder="1" applyAlignment="1">
      <alignment horizontal="right" vertical="center"/>
    </xf>
    <xf numFmtId="43" fontId="5" fillId="0" borderId="9" xfId="1" applyFont="1" applyFill="1" applyBorder="1" applyAlignment="1" applyProtection="1">
      <alignment horizontal="center" vertical="center"/>
    </xf>
    <xf numFmtId="37" fontId="5" fillId="0" borderId="10" xfId="1" applyNumberFormat="1" applyFont="1" applyFill="1" applyBorder="1" applyAlignment="1">
      <alignment horizontal="right" vertical="center"/>
    </xf>
    <xf numFmtId="37" fontId="5" fillId="0" borderId="9" xfId="1" applyNumberFormat="1" applyFont="1" applyFill="1" applyBorder="1" applyAlignment="1">
      <alignment horizontal="right" vertical="center"/>
    </xf>
    <xf numFmtId="43" fontId="5" fillId="0" borderId="9" xfId="1" applyFont="1" applyFill="1" applyBorder="1" applyAlignment="1" applyProtection="1">
      <alignment horizontal="justify" vertical="center"/>
    </xf>
    <xf numFmtId="43" fontId="5" fillId="0" borderId="9" xfId="1" quotePrefix="1" applyFont="1" applyFill="1" applyBorder="1" applyAlignment="1" applyProtection="1">
      <alignment horizontal="left" vertical="center"/>
    </xf>
    <xf numFmtId="37" fontId="3" fillId="0" borderId="10" xfId="1" applyNumberFormat="1" applyFont="1" applyFill="1" applyBorder="1" applyAlignment="1">
      <alignment horizontal="right" vertical="center"/>
    </xf>
    <xf numFmtId="37" fontId="3" fillId="0" borderId="9" xfId="1" applyNumberFormat="1" applyFont="1" applyFill="1" applyBorder="1" applyAlignment="1">
      <alignment horizontal="right" vertical="center"/>
    </xf>
    <xf numFmtId="43" fontId="5" fillId="0" borderId="14" xfId="1" applyFont="1" applyFill="1" applyBorder="1" applyAlignment="1" applyProtection="1">
      <alignment horizontal="center" vertical="center"/>
    </xf>
    <xf numFmtId="37" fontId="5" fillId="0" borderId="15" xfId="1" applyNumberFormat="1" applyFont="1" applyFill="1" applyBorder="1" applyAlignment="1" applyProtection="1">
      <alignment horizontal="right" vertical="center"/>
    </xf>
    <xf numFmtId="37" fontId="5" fillId="0" borderId="16" xfId="1" applyNumberFormat="1" applyFont="1" applyFill="1" applyBorder="1" applyAlignment="1" applyProtection="1">
      <alignment horizontal="right" vertical="center"/>
    </xf>
    <xf numFmtId="37" fontId="5" fillId="0" borderId="17" xfId="1" applyNumberFormat="1" applyFont="1" applyFill="1" applyBorder="1" applyAlignment="1" applyProtection="1">
      <alignment horizontal="right" vertical="center"/>
    </xf>
    <xf numFmtId="166" fontId="5" fillId="0" borderId="18" xfId="2" applyNumberFormat="1" applyFont="1" applyFill="1" applyBorder="1" applyAlignment="1" applyProtection="1">
      <alignment horizontal="center" vertical="center"/>
    </xf>
    <xf numFmtId="166" fontId="5" fillId="0" borderId="19" xfId="2" applyNumberFormat="1" applyFont="1" applyFill="1" applyBorder="1" applyAlignment="1" applyProtection="1">
      <alignment horizontal="center" vertical="center"/>
    </xf>
    <xf numFmtId="10" fontId="5" fillId="0" borderId="19" xfId="2" applyNumberFormat="1" applyFont="1" applyFill="1" applyBorder="1" applyAlignment="1" applyProtection="1">
      <alignment horizontal="center" vertical="center"/>
    </xf>
    <xf numFmtId="166" fontId="5" fillId="0" borderId="20" xfId="2" applyNumberFormat="1" applyFont="1" applyFill="1" applyBorder="1" applyAlignment="1" applyProtection="1">
      <alignment horizontal="center" vertical="center"/>
    </xf>
    <xf numFmtId="167" fontId="5" fillId="0" borderId="19" xfId="0" applyNumberFormat="1" applyFont="1" applyFill="1" applyBorder="1" applyAlignment="1" applyProtection="1">
      <alignment horizontal="center" vertical="center"/>
    </xf>
    <xf numFmtId="166" fontId="5" fillId="0" borderId="21" xfId="0" applyNumberFormat="1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center"/>
    </xf>
    <xf numFmtId="166" fontId="5" fillId="0" borderId="22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 applyProtection="1">
      <alignment horizontal="center" vertical="center"/>
    </xf>
    <xf numFmtId="43" fontId="4" fillId="0" borderId="0" xfId="1" quotePrefix="1" applyFont="1" applyFill="1" applyBorder="1" applyAlignment="1">
      <alignment horizontal="center" vertical="center"/>
    </xf>
    <xf numFmtId="43" fontId="5" fillId="0" borderId="3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4219575</xdr:colOff>
      <xdr:row>3</xdr:row>
      <xdr:rowOff>180975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A2989C92-9C1C-4946-B350-0564E0C2E0B3}"/>
            </a:ext>
          </a:extLst>
        </xdr:cNvPr>
        <xdr:cNvCxnSpPr>
          <a:cxnSpLocks noChangeShapeType="1"/>
        </xdr:cNvCxnSpPr>
      </xdr:nvCxnSpPr>
      <xdr:spPr bwMode="auto">
        <a:xfrm>
          <a:off x="0" y="390525"/>
          <a:ext cx="4200525" cy="6858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0E4F-11E3-4373-8621-9D680AFE3B58}">
  <sheetPr>
    <tabColor rgb="FFFFC000"/>
  </sheetPr>
  <dimension ref="A1:Q79"/>
  <sheetViews>
    <sheetView showGridLines="0" showZeros="0" tabSelected="1" zoomScaleNormal="100" zoomScaleSheetLayoutView="95" workbookViewId="0">
      <pane xSplit="1" ySplit="4" topLeftCell="D5" activePane="bottomRight" state="frozen"/>
      <selection pane="topRight"/>
      <selection pane="bottomLeft"/>
      <selection pane="bottomRight" activeCell="D126" sqref="D126"/>
    </sheetView>
  </sheetViews>
  <sheetFormatPr baseColWidth="10" defaultRowHeight="12.75" x14ac:dyDescent="0.2"/>
  <cols>
    <col min="1" max="1" width="63" style="1" customWidth="1"/>
    <col min="2" max="2" width="17.140625" style="1" customWidth="1"/>
    <col min="3" max="4" width="15.42578125" style="1" customWidth="1"/>
    <col min="5" max="5" width="17.140625" style="1" customWidth="1"/>
    <col min="6" max="6" width="17" style="1" customWidth="1"/>
    <col min="7" max="7" width="16" style="1" customWidth="1"/>
    <col min="8" max="8" width="12.71093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.28515625" style="1" customWidth="1"/>
    <col min="13" max="13" width="16.140625" style="1" customWidth="1"/>
    <col min="14" max="14" width="15.28515625" style="1" customWidth="1"/>
    <col min="15" max="15" width="14.42578125" style="1" customWidth="1"/>
    <col min="16" max="16" width="14.7109375" style="1" customWidth="1"/>
    <col min="17" max="16384" width="11.42578125" style="1"/>
  </cols>
  <sheetData>
    <row r="1" spans="1:17" ht="18.7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7" ht="11.25" customHeight="1" thickBot="1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7" ht="41.25" customHeight="1" thickTop="1" x14ac:dyDescent="0.2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69" t="s">
        <v>12</v>
      </c>
    </row>
    <row r="4" spans="1:17" ht="14.1" customHeight="1" x14ac:dyDescent="0.2">
      <c r="A4" s="6" t="s">
        <v>13</v>
      </c>
      <c r="B4" s="7">
        <v>51</v>
      </c>
      <c r="C4" s="8">
        <v>54</v>
      </c>
      <c r="D4" s="8">
        <v>55</v>
      </c>
      <c r="E4" s="9">
        <v>56</v>
      </c>
      <c r="F4" s="9">
        <v>61</v>
      </c>
      <c r="G4" s="9">
        <v>62</v>
      </c>
      <c r="H4" s="9">
        <v>63</v>
      </c>
      <c r="I4" s="9">
        <v>71</v>
      </c>
      <c r="J4" s="10" t="s">
        <v>14</v>
      </c>
      <c r="K4" s="70"/>
    </row>
    <row r="5" spans="1:17" ht="14.1" customHeight="1" x14ac:dyDescent="0.2">
      <c r="A5" s="11" t="s">
        <v>15</v>
      </c>
      <c r="B5" s="12">
        <v>36719342</v>
      </c>
      <c r="C5" s="13">
        <v>6000135</v>
      </c>
      <c r="D5" s="13">
        <v>1102200</v>
      </c>
      <c r="E5" s="13">
        <v>30300</v>
      </c>
      <c r="F5" s="13"/>
      <c r="G5" s="13"/>
      <c r="H5" s="13"/>
      <c r="I5" s="13"/>
      <c r="J5" s="13"/>
      <c r="K5" s="14">
        <f t="shared" ref="K5:K36" si="0">SUM(B5:J5)</f>
        <v>43851977</v>
      </c>
      <c r="N5" s="15"/>
    </row>
    <row r="6" spans="1:17" ht="14.1" customHeight="1" x14ac:dyDescent="0.2">
      <c r="A6" s="16" t="s">
        <v>16</v>
      </c>
      <c r="B6" s="17">
        <v>39386990</v>
      </c>
      <c r="C6" s="18">
        <v>6392625</v>
      </c>
      <c r="D6" s="18">
        <v>5586360</v>
      </c>
      <c r="E6" s="18">
        <v>13000</v>
      </c>
      <c r="F6" s="18"/>
      <c r="G6" s="18"/>
      <c r="H6" s="18"/>
      <c r="I6" s="18"/>
      <c r="J6" s="18"/>
      <c r="K6" s="19">
        <f t="shared" si="0"/>
        <v>51378975</v>
      </c>
      <c r="M6" s="20"/>
      <c r="N6" s="21"/>
    </row>
    <row r="7" spans="1:17" ht="14.1" customHeight="1" x14ac:dyDescent="0.2">
      <c r="A7" s="16" t="s">
        <v>17</v>
      </c>
      <c r="B7" s="17">
        <v>9200415</v>
      </c>
      <c r="C7" s="18">
        <v>2968107</v>
      </c>
      <c r="D7" s="18">
        <v>177150</v>
      </c>
      <c r="E7" s="18">
        <v>0</v>
      </c>
      <c r="F7" s="18"/>
      <c r="G7" s="18"/>
      <c r="H7" s="18"/>
      <c r="I7" s="18"/>
      <c r="J7" s="18"/>
      <c r="K7" s="19">
        <f t="shared" si="0"/>
        <v>12345672</v>
      </c>
      <c r="M7" s="20"/>
      <c r="N7" s="21"/>
      <c r="O7" s="21"/>
    </row>
    <row r="8" spans="1:17" ht="14.1" customHeight="1" x14ac:dyDescent="0.2">
      <c r="A8" s="22" t="s">
        <v>18</v>
      </c>
      <c r="B8" s="17">
        <v>794284</v>
      </c>
      <c r="C8" s="18">
        <v>540885</v>
      </c>
      <c r="D8" s="18">
        <v>30471</v>
      </c>
      <c r="E8" s="18">
        <v>0</v>
      </c>
      <c r="F8" s="18"/>
      <c r="G8" s="18"/>
      <c r="H8" s="18"/>
      <c r="I8" s="18"/>
      <c r="J8" s="18"/>
      <c r="K8" s="19">
        <f t="shared" si="0"/>
        <v>1365640</v>
      </c>
      <c r="M8" s="20"/>
      <c r="N8" s="21"/>
    </row>
    <row r="9" spans="1:17" ht="14.1" customHeight="1" x14ac:dyDescent="0.2">
      <c r="A9" s="16" t="s">
        <v>19</v>
      </c>
      <c r="B9" s="17">
        <v>31744880</v>
      </c>
      <c r="C9" s="18">
        <v>21702006</v>
      </c>
      <c r="D9" s="18">
        <v>724425</v>
      </c>
      <c r="E9" s="18">
        <v>47251917</v>
      </c>
      <c r="F9" s="18"/>
      <c r="G9" s="18"/>
      <c r="H9" s="18"/>
      <c r="I9" s="18"/>
      <c r="J9" s="18"/>
      <c r="K9" s="19">
        <f t="shared" si="0"/>
        <v>101423228</v>
      </c>
      <c r="M9" s="20"/>
      <c r="N9" s="21"/>
    </row>
    <row r="10" spans="1:17" ht="14.1" customHeight="1" x14ac:dyDescent="0.2">
      <c r="A10" s="23" t="s">
        <v>20</v>
      </c>
      <c r="B10" s="17">
        <v>1720711</v>
      </c>
      <c r="C10" s="18">
        <v>472023</v>
      </c>
      <c r="D10" s="18">
        <v>180600</v>
      </c>
      <c r="E10" s="18">
        <v>0</v>
      </c>
      <c r="F10" s="18"/>
      <c r="G10" s="18"/>
      <c r="H10" s="18"/>
      <c r="I10" s="18"/>
      <c r="J10" s="18"/>
      <c r="K10" s="19">
        <f t="shared" si="0"/>
        <v>2373334</v>
      </c>
      <c r="M10" s="20"/>
      <c r="N10" s="21"/>
    </row>
    <row r="11" spans="1:17" ht="14.1" customHeight="1" x14ac:dyDescent="0.2">
      <c r="A11" s="23" t="s">
        <v>21</v>
      </c>
      <c r="B11" s="17">
        <v>1327380</v>
      </c>
      <c r="C11" s="18">
        <v>462199</v>
      </c>
      <c r="D11" s="18">
        <v>112820</v>
      </c>
      <c r="E11" s="18">
        <v>0</v>
      </c>
      <c r="F11" s="18"/>
      <c r="G11" s="18"/>
      <c r="H11" s="18"/>
      <c r="I11" s="18"/>
      <c r="J11" s="18"/>
      <c r="K11" s="19">
        <f t="shared" si="0"/>
        <v>1902399</v>
      </c>
      <c r="M11" s="20"/>
      <c r="N11" s="21"/>
    </row>
    <row r="12" spans="1:17" ht="14.1" customHeight="1" x14ac:dyDescent="0.2">
      <c r="A12" s="22" t="s">
        <v>22</v>
      </c>
      <c r="B12" s="17">
        <v>41946358</v>
      </c>
      <c r="C12" s="18">
        <v>4041875</v>
      </c>
      <c r="D12" s="18">
        <v>3709325</v>
      </c>
      <c r="E12" s="18">
        <v>9759675</v>
      </c>
      <c r="F12" s="18"/>
      <c r="G12" s="18"/>
      <c r="H12" s="18"/>
      <c r="I12" s="18"/>
      <c r="J12" s="18"/>
      <c r="K12" s="19">
        <f t="shared" si="0"/>
        <v>59457233</v>
      </c>
      <c r="M12" s="20"/>
      <c r="N12" s="21"/>
      <c r="O12" s="21"/>
      <c r="P12" s="24"/>
      <c r="Q12" s="24"/>
    </row>
    <row r="13" spans="1:17" ht="14.1" customHeight="1" x14ac:dyDescent="0.2">
      <c r="A13" s="16" t="s">
        <v>23</v>
      </c>
      <c r="B13" s="17">
        <v>29038373</v>
      </c>
      <c r="C13" s="18">
        <v>15597855</v>
      </c>
      <c r="D13" s="18">
        <v>5207250</v>
      </c>
      <c r="E13" s="18">
        <v>0</v>
      </c>
      <c r="F13" s="18"/>
      <c r="G13" s="18"/>
      <c r="H13" s="18"/>
      <c r="I13" s="18"/>
      <c r="J13" s="18"/>
      <c r="K13" s="19">
        <f t="shared" si="0"/>
        <v>49843478</v>
      </c>
      <c r="M13" s="20"/>
      <c r="N13" s="21"/>
    </row>
    <row r="14" spans="1:17" ht="14.1" customHeight="1" x14ac:dyDescent="0.2">
      <c r="A14" s="16" t="s">
        <v>24</v>
      </c>
      <c r="B14" s="17">
        <v>287484452</v>
      </c>
      <c r="C14" s="18">
        <v>39027191</v>
      </c>
      <c r="D14" s="18">
        <v>2184830</v>
      </c>
      <c r="E14" s="18">
        <v>2185000</v>
      </c>
      <c r="F14" s="18"/>
      <c r="G14" s="18"/>
      <c r="H14" s="18"/>
      <c r="I14" s="18"/>
      <c r="J14" s="18"/>
      <c r="K14" s="19">
        <f t="shared" si="0"/>
        <v>330881473</v>
      </c>
      <c r="M14" s="20"/>
      <c r="N14" s="21"/>
    </row>
    <row r="15" spans="1:17" ht="14.1" customHeight="1" x14ac:dyDescent="0.2">
      <c r="A15" s="16" t="s">
        <v>25</v>
      </c>
      <c r="B15" s="17">
        <v>3484024</v>
      </c>
      <c r="C15" s="18">
        <v>1602292</v>
      </c>
      <c r="D15" s="18">
        <v>883300</v>
      </c>
      <c r="E15" s="18">
        <v>5500</v>
      </c>
      <c r="F15" s="18"/>
      <c r="G15" s="18"/>
      <c r="H15" s="18"/>
      <c r="I15" s="18"/>
      <c r="J15" s="18"/>
      <c r="K15" s="19">
        <f t="shared" si="0"/>
        <v>5975116</v>
      </c>
      <c r="M15" s="20"/>
      <c r="N15" s="21"/>
    </row>
    <row r="16" spans="1:17" ht="14.1" customHeight="1" x14ac:dyDescent="0.2">
      <c r="A16" s="16" t="s">
        <v>26</v>
      </c>
      <c r="B16" s="17">
        <v>266129815</v>
      </c>
      <c r="C16" s="18">
        <v>68891570</v>
      </c>
      <c r="D16" s="18">
        <v>15972270</v>
      </c>
      <c r="E16" s="18">
        <v>245415</v>
      </c>
      <c r="F16" s="25"/>
      <c r="G16" s="25"/>
      <c r="H16" s="25"/>
      <c r="I16" s="25"/>
      <c r="J16" s="25"/>
      <c r="K16" s="19">
        <f t="shared" si="0"/>
        <v>351239070</v>
      </c>
      <c r="M16" s="20"/>
      <c r="N16" s="21"/>
    </row>
    <row r="17" spans="1:14" ht="14.1" customHeight="1" x14ac:dyDescent="0.2">
      <c r="A17" s="16" t="s">
        <v>27</v>
      </c>
      <c r="B17" s="17">
        <v>58785847</v>
      </c>
      <c r="C17" s="18">
        <v>20473943</v>
      </c>
      <c r="D17" s="18">
        <v>10157070</v>
      </c>
      <c r="E17" s="18">
        <v>0</v>
      </c>
      <c r="F17" s="18"/>
      <c r="G17" s="18"/>
      <c r="H17" s="18"/>
      <c r="I17" s="18"/>
      <c r="J17" s="18"/>
      <c r="K17" s="19">
        <f t="shared" si="0"/>
        <v>89416860</v>
      </c>
      <c r="M17" s="20"/>
      <c r="N17" s="21"/>
    </row>
    <row r="18" spans="1:14" ht="14.1" customHeight="1" x14ac:dyDescent="0.2">
      <c r="A18" s="16" t="s">
        <v>28</v>
      </c>
      <c r="B18" s="17">
        <v>26212771</v>
      </c>
      <c r="C18" s="18">
        <v>7944353</v>
      </c>
      <c r="D18" s="18">
        <v>337810</v>
      </c>
      <c r="E18" s="18">
        <v>0</v>
      </c>
      <c r="F18" s="18"/>
      <c r="G18" s="18"/>
      <c r="H18" s="18"/>
      <c r="I18" s="18"/>
      <c r="J18" s="18"/>
      <c r="K18" s="19">
        <f t="shared" si="0"/>
        <v>34494934</v>
      </c>
      <c r="M18" s="20"/>
      <c r="N18" s="21"/>
    </row>
    <row r="19" spans="1:14" ht="14.1" customHeight="1" x14ac:dyDescent="0.2">
      <c r="A19" s="16" t="s">
        <v>29</v>
      </c>
      <c r="B19" s="17">
        <v>6093750</v>
      </c>
      <c r="C19" s="18">
        <v>2577326</v>
      </c>
      <c r="D19" s="18">
        <v>124690</v>
      </c>
      <c r="E19" s="18">
        <v>6435</v>
      </c>
      <c r="F19" s="18"/>
      <c r="G19" s="18"/>
      <c r="H19" s="18"/>
      <c r="I19" s="18"/>
      <c r="J19" s="18"/>
      <c r="K19" s="19">
        <f t="shared" si="0"/>
        <v>8802201</v>
      </c>
      <c r="M19" s="20"/>
      <c r="N19" s="21"/>
    </row>
    <row r="20" spans="1:14" ht="14.1" customHeight="1" x14ac:dyDescent="0.2">
      <c r="A20" s="16" t="s">
        <v>30</v>
      </c>
      <c r="B20" s="17">
        <v>20822638</v>
      </c>
      <c r="C20" s="18">
        <v>10009932</v>
      </c>
      <c r="D20" s="18">
        <v>225460</v>
      </c>
      <c r="E20" s="18">
        <v>233195254</v>
      </c>
      <c r="F20" s="18"/>
      <c r="G20" s="18"/>
      <c r="H20" s="18"/>
      <c r="I20" s="18"/>
      <c r="J20" s="18"/>
      <c r="K20" s="19">
        <f t="shared" si="0"/>
        <v>264253284</v>
      </c>
      <c r="M20" s="20"/>
      <c r="N20" s="21"/>
    </row>
    <row r="21" spans="1:14" ht="14.1" customHeight="1" x14ac:dyDescent="0.2">
      <c r="A21" s="16" t="s">
        <v>31</v>
      </c>
      <c r="B21" s="17">
        <v>466990405</v>
      </c>
      <c r="C21" s="18">
        <v>154076074</v>
      </c>
      <c r="D21" s="18">
        <v>12951660</v>
      </c>
      <c r="E21" s="18">
        <v>42605801</v>
      </c>
      <c r="F21" s="18"/>
      <c r="G21" s="18"/>
      <c r="H21" s="18"/>
      <c r="I21" s="18"/>
      <c r="J21" s="18"/>
      <c r="K21" s="19">
        <f t="shared" si="0"/>
        <v>676623940</v>
      </c>
      <c r="M21" s="20"/>
      <c r="N21" s="21"/>
    </row>
    <row r="22" spans="1:14" ht="14.1" customHeight="1" x14ac:dyDescent="0.2">
      <c r="A22" s="22" t="s">
        <v>32</v>
      </c>
      <c r="B22" s="17">
        <v>759001614</v>
      </c>
      <c r="C22" s="18">
        <v>149758548</v>
      </c>
      <c r="D22" s="18">
        <v>1070415</v>
      </c>
      <c r="E22" s="18">
        <v>191820658</v>
      </c>
      <c r="F22" s="18"/>
      <c r="G22" s="18"/>
      <c r="H22" s="18"/>
      <c r="I22" s="18"/>
      <c r="J22" s="18"/>
      <c r="K22" s="19">
        <f t="shared" si="0"/>
        <v>1101651235</v>
      </c>
      <c r="M22" s="20"/>
      <c r="N22" s="21"/>
    </row>
    <row r="23" spans="1:14" ht="14.1" customHeight="1" x14ac:dyDescent="0.2">
      <c r="A23" s="16" t="s">
        <v>33</v>
      </c>
      <c r="B23" s="17">
        <v>279769407</v>
      </c>
      <c r="C23" s="18">
        <v>143813529</v>
      </c>
      <c r="D23" s="18">
        <v>1486476</v>
      </c>
      <c r="E23" s="18">
        <v>674286590</v>
      </c>
      <c r="F23" s="18"/>
      <c r="G23" s="18"/>
      <c r="H23" s="18"/>
      <c r="I23" s="18"/>
      <c r="J23" s="18"/>
      <c r="K23" s="19">
        <f t="shared" si="0"/>
        <v>1099356002</v>
      </c>
      <c r="M23" s="20"/>
      <c r="N23" s="21"/>
    </row>
    <row r="24" spans="1:14" ht="14.1" customHeight="1" x14ac:dyDescent="0.2">
      <c r="A24" s="22" t="s">
        <v>34</v>
      </c>
      <c r="B24" s="17">
        <v>11214995</v>
      </c>
      <c r="C24" s="18">
        <v>3662285</v>
      </c>
      <c r="D24" s="18">
        <v>86000</v>
      </c>
      <c r="E24" s="18">
        <v>0</v>
      </c>
      <c r="F24" s="18"/>
      <c r="G24" s="18"/>
      <c r="H24" s="18"/>
      <c r="I24" s="18"/>
      <c r="J24" s="18"/>
      <c r="K24" s="19">
        <f t="shared" si="0"/>
        <v>14963280</v>
      </c>
      <c r="M24" s="20"/>
      <c r="N24" s="21"/>
    </row>
    <row r="25" spans="1:14" ht="14.1" customHeight="1" x14ac:dyDescent="0.2">
      <c r="A25" s="22" t="s">
        <v>35</v>
      </c>
      <c r="B25" s="17">
        <v>9770443</v>
      </c>
      <c r="C25" s="18">
        <v>19471031</v>
      </c>
      <c r="D25" s="18">
        <v>830682</v>
      </c>
      <c r="E25" s="18">
        <v>565440</v>
      </c>
      <c r="F25" s="18"/>
      <c r="G25" s="18"/>
      <c r="H25" s="18"/>
      <c r="I25" s="18"/>
      <c r="J25" s="18"/>
      <c r="K25" s="19">
        <f t="shared" ref="K25:K27" si="1">SUM(B25:J25)</f>
        <v>30637596</v>
      </c>
      <c r="M25" s="20"/>
      <c r="N25" s="21"/>
    </row>
    <row r="26" spans="1:14" ht="14.1" customHeight="1" x14ac:dyDescent="0.2">
      <c r="A26" s="22" t="s">
        <v>36</v>
      </c>
      <c r="B26" s="17">
        <v>3453501</v>
      </c>
      <c r="C26" s="18">
        <v>1574149</v>
      </c>
      <c r="D26" s="18">
        <v>74000</v>
      </c>
      <c r="E26" s="18">
        <v>43000</v>
      </c>
      <c r="F26" s="18"/>
      <c r="G26" s="18"/>
      <c r="H26" s="18"/>
      <c r="I26" s="18"/>
      <c r="J26" s="18"/>
      <c r="K26" s="19">
        <f t="shared" si="1"/>
        <v>5144650</v>
      </c>
      <c r="M26" s="20"/>
      <c r="N26" s="21"/>
    </row>
    <row r="27" spans="1:14" ht="14.1" customHeight="1" x14ac:dyDescent="0.2">
      <c r="A27" s="22" t="s">
        <v>37</v>
      </c>
      <c r="B27" s="17">
        <v>2418557</v>
      </c>
      <c r="C27" s="18">
        <v>5020870</v>
      </c>
      <c r="D27" s="18">
        <v>2120351</v>
      </c>
      <c r="E27" s="18">
        <v>26446215</v>
      </c>
      <c r="F27" s="18"/>
      <c r="G27" s="18"/>
      <c r="H27" s="18"/>
      <c r="I27" s="18"/>
      <c r="J27" s="18"/>
      <c r="K27" s="19">
        <f t="shared" si="1"/>
        <v>36005993</v>
      </c>
      <c r="M27" s="20"/>
      <c r="N27" s="21"/>
    </row>
    <row r="28" spans="1:14" ht="14.1" customHeight="1" x14ac:dyDescent="0.2">
      <c r="A28" s="16" t="s">
        <v>38</v>
      </c>
      <c r="B28" s="17">
        <v>5618154</v>
      </c>
      <c r="C28" s="18">
        <v>1310467</v>
      </c>
      <c r="D28" s="18">
        <v>196851</v>
      </c>
      <c r="E28" s="18">
        <v>41222834</v>
      </c>
      <c r="F28" s="18"/>
      <c r="G28" s="18"/>
      <c r="H28" s="18"/>
      <c r="I28" s="18"/>
      <c r="J28" s="18"/>
      <c r="K28" s="19">
        <f t="shared" si="0"/>
        <v>48348306</v>
      </c>
      <c r="M28" s="20"/>
      <c r="N28" s="21"/>
    </row>
    <row r="29" spans="1:14" ht="14.1" customHeight="1" x14ac:dyDescent="0.2">
      <c r="A29" s="16" t="s">
        <v>39</v>
      </c>
      <c r="B29" s="17">
        <v>10405889</v>
      </c>
      <c r="C29" s="18">
        <v>76569900</v>
      </c>
      <c r="D29" s="18">
        <v>250150</v>
      </c>
      <c r="E29" s="18">
        <v>89634222</v>
      </c>
      <c r="F29" s="18"/>
      <c r="G29" s="18"/>
      <c r="H29" s="18"/>
      <c r="I29" s="18"/>
      <c r="J29" s="18"/>
      <c r="K29" s="19">
        <f t="shared" si="0"/>
        <v>176860161</v>
      </c>
      <c r="M29" s="20"/>
      <c r="N29" s="21"/>
    </row>
    <row r="30" spans="1:14" ht="14.1" customHeight="1" x14ac:dyDescent="0.2">
      <c r="A30" s="16" t="s">
        <v>40</v>
      </c>
      <c r="B30" s="17">
        <v>7135638</v>
      </c>
      <c r="C30" s="18">
        <v>1446365</v>
      </c>
      <c r="D30" s="18">
        <v>87497</v>
      </c>
      <c r="E30" s="18">
        <v>109887934</v>
      </c>
      <c r="F30" s="18"/>
      <c r="G30" s="18"/>
      <c r="H30" s="18"/>
      <c r="I30" s="18"/>
      <c r="J30" s="18"/>
      <c r="K30" s="19">
        <f t="shared" si="0"/>
        <v>118557434</v>
      </c>
      <c r="M30" s="20"/>
      <c r="N30" s="21"/>
    </row>
    <row r="31" spans="1:14" ht="14.1" customHeight="1" x14ac:dyDescent="0.2">
      <c r="A31" s="26" t="s">
        <v>41</v>
      </c>
      <c r="B31" s="17">
        <v>7411874</v>
      </c>
      <c r="C31" s="18">
        <v>2238261</v>
      </c>
      <c r="D31" s="18">
        <v>386699</v>
      </c>
      <c r="E31" s="18">
        <v>5724280</v>
      </c>
      <c r="F31" s="18"/>
      <c r="G31" s="18"/>
      <c r="H31" s="18"/>
      <c r="I31" s="18"/>
      <c r="J31" s="18"/>
      <c r="K31" s="19">
        <f t="shared" si="0"/>
        <v>15761114</v>
      </c>
      <c r="M31" s="20"/>
      <c r="N31" s="21"/>
    </row>
    <row r="32" spans="1:14" ht="14.1" customHeight="1" x14ac:dyDescent="0.2">
      <c r="A32" s="26" t="s">
        <v>42</v>
      </c>
      <c r="B32" s="17">
        <v>855500</v>
      </c>
      <c r="C32" s="18">
        <v>1584900</v>
      </c>
      <c r="D32" s="18">
        <v>25100</v>
      </c>
      <c r="E32" s="18">
        <v>13143017</v>
      </c>
      <c r="F32" s="27"/>
      <c r="G32" s="27"/>
      <c r="H32" s="27"/>
      <c r="I32" s="27"/>
      <c r="J32" s="27"/>
      <c r="K32" s="19">
        <f t="shared" si="0"/>
        <v>15608517</v>
      </c>
      <c r="M32" s="20"/>
      <c r="N32" s="21"/>
    </row>
    <row r="33" spans="1:14" ht="15" customHeight="1" x14ac:dyDescent="0.2">
      <c r="A33" s="28" t="s">
        <v>43</v>
      </c>
      <c r="B33" s="29">
        <f>SUM(B5:B32)</f>
        <v>2424938007</v>
      </c>
      <c r="C33" s="30">
        <f t="shared" ref="C33:J33" si="2">SUM(C5:C32)</f>
        <v>769230696</v>
      </c>
      <c r="D33" s="30">
        <f t="shared" si="2"/>
        <v>66281912</v>
      </c>
      <c r="E33" s="30">
        <f t="shared" si="2"/>
        <v>1488072487</v>
      </c>
      <c r="F33" s="30">
        <f t="shared" si="2"/>
        <v>0</v>
      </c>
      <c r="G33" s="30">
        <f t="shared" si="2"/>
        <v>0</v>
      </c>
      <c r="H33" s="30">
        <f t="shared" si="2"/>
        <v>0</v>
      </c>
      <c r="I33" s="30">
        <f t="shared" si="2"/>
        <v>0</v>
      </c>
      <c r="J33" s="30">
        <f t="shared" si="2"/>
        <v>0</v>
      </c>
      <c r="K33" s="31">
        <f t="shared" si="0"/>
        <v>4748523102</v>
      </c>
    </row>
    <row r="34" spans="1:14" ht="15" customHeight="1" x14ac:dyDescent="0.2">
      <c r="A34" s="32" t="s">
        <v>44</v>
      </c>
      <c r="B34" s="33">
        <v>0</v>
      </c>
      <c r="C34" s="34"/>
      <c r="D34" s="34">
        <v>15340272</v>
      </c>
      <c r="E34" s="34">
        <v>149863012</v>
      </c>
      <c r="F34" s="35"/>
      <c r="G34" s="34"/>
      <c r="H34" s="34"/>
      <c r="I34" s="34"/>
      <c r="J34" s="34"/>
      <c r="K34" s="36">
        <f>SUM(B34:J34)</f>
        <v>165203284</v>
      </c>
    </row>
    <row r="35" spans="1:14" ht="15" customHeight="1" x14ac:dyDescent="0.2">
      <c r="A35" s="32" t="s">
        <v>45</v>
      </c>
      <c r="B35" s="37"/>
      <c r="C35" s="38">
        <v>21394800</v>
      </c>
      <c r="D35" s="38">
        <v>1780084</v>
      </c>
      <c r="E35" s="38">
        <v>702816105</v>
      </c>
      <c r="F35" s="39"/>
      <c r="G35" s="38"/>
      <c r="H35" s="38"/>
      <c r="I35" s="38"/>
      <c r="J35" s="38"/>
      <c r="K35" s="40">
        <f t="shared" si="0"/>
        <v>725990989</v>
      </c>
    </row>
    <row r="36" spans="1:14" ht="15" customHeight="1" x14ac:dyDescent="0.2">
      <c r="A36" s="41" t="s">
        <v>46</v>
      </c>
      <c r="B36" s="42">
        <v>0</v>
      </c>
      <c r="C36" s="43">
        <v>0</v>
      </c>
      <c r="D36" s="43">
        <v>1504226059</v>
      </c>
      <c r="E36" s="43">
        <v>0</v>
      </c>
      <c r="F36" s="38"/>
      <c r="G36" s="38"/>
      <c r="H36" s="38"/>
      <c r="I36" s="38"/>
      <c r="J36" s="38"/>
      <c r="K36" s="40">
        <f t="shared" si="0"/>
        <v>1504226059</v>
      </c>
    </row>
    <row r="37" spans="1:14" ht="15" customHeight="1" x14ac:dyDescent="0.2">
      <c r="A37" s="44" t="s">
        <v>47</v>
      </c>
      <c r="B37" s="45">
        <f>B33+B34+B36+B35</f>
        <v>2424938007</v>
      </c>
      <c r="C37" s="46">
        <f t="shared" ref="C37:J37" si="3">C33+C34+C36+C35</f>
        <v>790625496</v>
      </c>
      <c r="D37" s="46">
        <f t="shared" si="3"/>
        <v>1587628327</v>
      </c>
      <c r="E37" s="46">
        <f>E33+E34+E36+E35</f>
        <v>2340751604</v>
      </c>
      <c r="F37" s="46">
        <f t="shared" si="3"/>
        <v>0</v>
      </c>
      <c r="G37" s="46">
        <f t="shared" si="3"/>
        <v>0</v>
      </c>
      <c r="H37" s="46">
        <f t="shared" si="3"/>
        <v>0</v>
      </c>
      <c r="I37" s="46">
        <f t="shared" si="3"/>
        <v>0</v>
      </c>
      <c r="J37" s="46">
        <f t="shared" si="3"/>
        <v>0</v>
      </c>
      <c r="K37" s="31">
        <f>K33+K34+K36+K35</f>
        <v>7143943434</v>
      </c>
      <c r="M37" s="24"/>
      <c r="N37" s="24"/>
    </row>
    <row r="38" spans="1:14" ht="14.1" customHeight="1" x14ac:dyDescent="0.2">
      <c r="A38" s="22" t="s">
        <v>15</v>
      </c>
      <c r="B38" s="12">
        <v>0</v>
      </c>
      <c r="C38" s="13">
        <v>10900</v>
      </c>
      <c r="D38" s="13">
        <v>0</v>
      </c>
      <c r="E38" s="13">
        <v>0</v>
      </c>
      <c r="F38" s="13">
        <v>1549380</v>
      </c>
      <c r="G38" s="13">
        <v>1584000</v>
      </c>
      <c r="H38" s="13"/>
      <c r="I38" s="13"/>
      <c r="J38" s="13">
        <v>0</v>
      </c>
      <c r="K38" s="19">
        <f t="shared" ref="K38:K68" si="4">SUM(B38:J38)</f>
        <v>3144280</v>
      </c>
      <c r="N38" s="21"/>
    </row>
    <row r="39" spans="1:14" ht="14.1" customHeight="1" x14ac:dyDescent="0.2">
      <c r="A39" s="16" t="s">
        <v>16</v>
      </c>
      <c r="B39" s="17">
        <v>0</v>
      </c>
      <c r="C39" s="18">
        <v>0</v>
      </c>
      <c r="D39" s="18">
        <v>0</v>
      </c>
      <c r="E39" s="18">
        <v>0</v>
      </c>
      <c r="F39" s="18">
        <v>4441610</v>
      </c>
      <c r="G39" s="18">
        <v>0</v>
      </c>
      <c r="H39" s="18"/>
      <c r="I39" s="18"/>
      <c r="J39" s="18">
        <v>0</v>
      </c>
      <c r="K39" s="19">
        <f t="shared" si="4"/>
        <v>4441610</v>
      </c>
      <c r="N39" s="21"/>
    </row>
    <row r="40" spans="1:14" ht="14.1" customHeight="1" x14ac:dyDescent="0.2">
      <c r="A40" s="16" t="s">
        <v>17</v>
      </c>
      <c r="B40" s="17"/>
      <c r="C40" s="18"/>
      <c r="D40" s="18"/>
      <c r="E40" s="18"/>
      <c r="F40" s="18">
        <v>52050</v>
      </c>
      <c r="G40" s="18"/>
      <c r="H40" s="18"/>
      <c r="I40" s="18"/>
      <c r="J40" s="18"/>
      <c r="K40" s="19">
        <f t="shared" si="4"/>
        <v>52050</v>
      </c>
      <c r="N40" s="21"/>
    </row>
    <row r="41" spans="1:14" ht="14.1" customHeight="1" x14ac:dyDescent="0.2">
      <c r="A41" s="22" t="s">
        <v>18</v>
      </c>
      <c r="B41" s="17">
        <v>0</v>
      </c>
      <c r="C41" s="18">
        <v>0</v>
      </c>
      <c r="D41" s="18">
        <v>0</v>
      </c>
      <c r="E41" s="18">
        <v>0</v>
      </c>
      <c r="F41" s="18">
        <v>12500</v>
      </c>
      <c r="G41" s="18">
        <v>0</v>
      </c>
      <c r="H41" s="18"/>
      <c r="I41" s="18"/>
      <c r="J41" s="18">
        <v>0</v>
      </c>
      <c r="K41" s="19">
        <f t="shared" si="4"/>
        <v>12500</v>
      </c>
      <c r="N41" s="21"/>
    </row>
    <row r="42" spans="1:14" ht="14.1" customHeight="1" x14ac:dyDescent="0.2">
      <c r="A42" s="22" t="s">
        <v>19</v>
      </c>
      <c r="B42" s="17">
        <v>0</v>
      </c>
      <c r="C42" s="18">
        <v>26987109</v>
      </c>
      <c r="D42" s="18">
        <v>0</v>
      </c>
      <c r="E42" s="18">
        <v>0</v>
      </c>
      <c r="F42" s="18">
        <v>40751480</v>
      </c>
      <c r="G42" s="18">
        <v>23803333</v>
      </c>
      <c r="H42" s="18"/>
      <c r="I42" s="18"/>
      <c r="J42" s="18">
        <v>0</v>
      </c>
      <c r="K42" s="19">
        <f t="shared" si="4"/>
        <v>91541922</v>
      </c>
      <c r="N42" s="21"/>
    </row>
    <row r="43" spans="1:14" ht="14.1" customHeight="1" x14ac:dyDescent="0.2">
      <c r="A43" s="23" t="s">
        <v>20</v>
      </c>
      <c r="B43" s="17">
        <v>0</v>
      </c>
      <c r="C43" s="18">
        <v>0</v>
      </c>
      <c r="D43" s="18">
        <v>0</v>
      </c>
      <c r="E43" s="18">
        <v>0</v>
      </c>
      <c r="F43" s="18">
        <v>29900</v>
      </c>
      <c r="G43" s="18">
        <v>0</v>
      </c>
      <c r="H43" s="18"/>
      <c r="I43" s="18"/>
      <c r="J43" s="18">
        <v>0</v>
      </c>
      <c r="K43" s="19">
        <f t="shared" si="4"/>
        <v>29900</v>
      </c>
      <c r="N43" s="21"/>
    </row>
    <row r="44" spans="1:14" ht="14.1" customHeight="1" x14ac:dyDescent="0.2">
      <c r="A44" s="22" t="s">
        <v>22</v>
      </c>
      <c r="B44" s="17">
        <v>0</v>
      </c>
      <c r="C44" s="18">
        <v>0</v>
      </c>
      <c r="D44" s="18">
        <v>0</v>
      </c>
      <c r="E44" s="18">
        <v>0</v>
      </c>
      <c r="F44" s="18">
        <v>61338638</v>
      </c>
      <c r="G44" s="18">
        <v>0</v>
      </c>
      <c r="H44" s="18"/>
      <c r="I44" s="18"/>
      <c r="J44" s="18"/>
      <c r="K44" s="19">
        <f t="shared" si="4"/>
        <v>61338638</v>
      </c>
      <c r="N44" s="21"/>
    </row>
    <row r="45" spans="1:14" ht="14.1" customHeight="1" x14ac:dyDescent="0.2">
      <c r="A45" s="16" t="s">
        <v>23</v>
      </c>
      <c r="B45" s="17">
        <v>0</v>
      </c>
      <c r="C45" s="18">
        <v>185000</v>
      </c>
      <c r="D45" s="18">
        <v>0</v>
      </c>
      <c r="E45" s="18">
        <v>0</v>
      </c>
      <c r="F45" s="18">
        <v>464490</v>
      </c>
      <c r="G45" s="18">
        <v>0</v>
      </c>
      <c r="H45" s="18"/>
      <c r="I45" s="18"/>
      <c r="J45" s="18">
        <v>0</v>
      </c>
      <c r="K45" s="19">
        <f t="shared" si="4"/>
        <v>649490</v>
      </c>
      <c r="N45" s="21"/>
    </row>
    <row r="46" spans="1:14" ht="14.1" customHeight="1" x14ac:dyDescent="0.2">
      <c r="A46" s="22" t="s">
        <v>24</v>
      </c>
      <c r="B46" s="17">
        <v>0</v>
      </c>
      <c r="C46" s="18">
        <v>0</v>
      </c>
      <c r="D46" s="18">
        <v>0</v>
      </c>
      <c r="E46" s="18">
        <v>0</v>
      </c>
      <c r="F46" s="18">
        <v>3715379</v>
      </c>
      <c r="G46" s="18">
        <v>0</v>
      </c>
      <c r="H46" s="18"/>
      <c r="I46" s="18"/>
      <c r="J46" s="18">
        <v>0</v>
      </c>
      <c r="K46" s="19">
        <f t="shared" si="4"/>
        <v>3715379</v>
      </c>
      <c r="N46" s="21"/>
    </row>
    <row r="47" spans="1:14" ht="14.1" customHeight="1" x14ac:dyDescent="0.2">
      <c r="A47" s="16" t="s">
        <v>25</v>
      </c>
      <c r="B47" s="17">
        <v>0</v>
      </c>
      <c r="C47" s="18">
        <v>0</v>
      </c>
      <c r="D47" s="18">
        <v>0</v>
      </c>
      <c r="E47" s="18">
        <v>0</v>
      </c>
      <c r="F47" s="18">
        <v>41200</v>
      </c>
      <c r="G47" s="18">
        <v>0</v>
      </c>
      <c r="H47" s="18"/>
      <c r="I47" s="18"/>
      <c r="J47" s="18">
        <v>0</v>
      </c>
      <c r="K47" s="19">
        <f t="shared" si="4"/>
        <v>41200</v>
      </c>
      <c r="N47" s="21"/>
    </row>
    <row r="48" spans="1:14" ht="14.1" customHeight="1" x14ac:dyDescent="0.2">
      <c r="A48" s="22" t="s">
        <v>26</v>
      </c>
      <c r="B48" s="17">
        <v>0</v>
      </c>
      <c r="C48" s="18">
        <v>0</v>
      </c>
      <c r="D48" s="18">
        <v>0</v>
      </c>
      <c r="E48" s="18">
        <v>0</v>
      </c>
      <c r="F48" s="18">
        <v>18004965</v>
      </c>
      <c r="G48" s="18">
        <v>0</v>
      </c>
      <c r="H48" s="18"/>
      <c r="I48" s="18"/>
      <c r="J48" s="18">
        <v>0</v>
      </c>
      <c r="K48" s="19">
        <f t="shared" si="4"/>
        <v>18004965</v>
      </c>
      <c r="N48" s="21"/>
    </row>
    <row r="49" spans="1:14" ht="14.1" customHeight="1" x14ac:dyDescent="0.2">
      <c r="A49" s="16" t="s">
        <v>27</v>
      </c>
      <c r="B49" s="17">
        <v>0</v>
      </c>
      <c r="C49" s="18">
        <v>0</v>
      </c>
      <c r="D49" s="18">
        <v>0</v>
      </c>
      <c r="E49" s="18">
        <v>0</v>
      </c>
      <c r="F49" s="18">
        <v>2247800</v>
      </c>
      <c r="G49" s="18">
        <v>0</v>
      </c>
      <c r="H49" s="18"/>
      <c r="I49" s="18"/>
      <c r="J49" s="18">
        <v>0</v>
      </c>
      <c r="K49" s="19">
        <f t="shared" si="4"/>
        <v>2247800</v>
      </c>
      <c r="N49" s="21"/>
    </row>
    <row r="50" spans="1:14" ht="14.1" customHeight="1" x14ac:dyDescent="0.2">
      <c r="A50" s="16" t="s">
        <v>28</v>
      </c>
      <c r="B50" s="17">
        <v>0</v>
      </c>
      <c r="C50" s="18">
        <v>0</v>
      </c>
      <c r="D50" s="18">
        <v>0</v>
      </c>
      <c r="E50" s="18">
        <v>0</v>
      </c>
      <c r="F50" s="18">
        <v>541035</v>
      </c>
      <c r="G50" s="18">
        <v>0</v>
      </c>
      <c r="H50" s="18"/>
      <c r="I50" s="18"/>
      <c r="J50" s="18">
        <v>0</v>
      </c>
      <c r="K50" s="19">
        <f t="shared" si="4"/>
        <v>541035</v>
      </c>
      <c r="N50" s="21"/>
    </row>
    <row r="51" spans="1:14" ht="14.1" customHeight="1" x14ac:dyDescent="0.2">
      <c r="A51" s="16" t="s">
        <v>29</v>
      </c>
      <c r="B51" s="17">
        <v>0</v>
      </c>
      <c r="C51" s="18">
        <v>0</v>
      </c>
      <c r="D51" s="18">
        <v>0</v>
      </c>
      <c r="E51" s="18">
        <v>0</v>
      </c>
      <c r="F51" s="18">
        <v>36555</v>
      </c>
      <c r="G51" s="18">
        <v>0</v>
      </c>
      <c r="H51" s="18"/>
      <c r="I51" s="18"/>
      <c r="J51" s="18">
        <v>0</v>
      </c>
      <c r="K51" s="19">
        <f t="shared" si="4"/>
        <v>36555</v>
      </c>
      <c r="N51" s="21"/>
    </row>
    <row r="52" spans="1:14" ht="14.1" customHeight="1" x14ac:dyDescent="0.2">
      <c r="A52" s="22" t="s">
        <v>30</v>
      </c>
      <c r="B52" s="17">
        <v>0</v>
      </c>
      <c r="C52" s="18">
        <v>1888510</v>
      </c>
      <c r="D52" s="18">
        <v>0</v>
      </c>
      <c r="E52" s="18">
        <v>0</v>
      </c>
      <c r="F52" s="18">
        <v>14571715</v>
      </c>
      <c r="G52" s="18">
        <v>200000</v>
      </c>
      <c r="H52" s="18"/>
      <c r="I52" s="18"/>
      <c r="J52" s="18">
        <v>0</v>
      </c>
      <c r="K52" s="19">
        <f t="shared" si="4"/>
        <v>16660225</v>
      </c>
      <c r="N52" s="21"/>
    </row>
    <row r="53" spans="1:14" ht="14.1" customHeight="1" x14ac:dyDescent="0.2">
      <c r="A53" s="16" t="s">
        <v>31</v>
      </c>
      <c r="B53" s="17">
        <v>0</v>
      </c>
      <c r="C53" s="18">
        <v>10000</v>
      </c>
      <c r="D53" s="18">
        <v>0</v>
      </c>
      <c r="E53" s="18">
        <v>0</v>
      </c>
      <c r="F53" s="18">
        <v>24699480</v>
      </c>
      <c r="G53" s="18">
        <v>1252105</v>
      </c>
      <c r="H53" s="18"/>
      <c r="I53" s="18"/>
      <c r="J53" s="18">
        <v>0</v>
      </c>
      <c r="K53" s="19">
        <f t="shared" si="4"/>
        <v>25961585</v>
      </c>
      <c r="N53" s="21"/>
    </row>
    <row r="54" spans="1:14" ht="14.1" customHeight="1" x14ac:dyDescent="0.2">
      <c r="A54" s="22" t="s">
        <v>32</v>
      </c>
      <c r="B54" s="17">
        <v>0</v>
      </c>
      <c r="C54" s="18">
        <v>114083680</v>
      </c>
      <c r="D54" s="18">
        <v>1741000</v>
      </c>
      <c r="E54" s="18">
        <v>0</v>
      </c>
      <c r="F54" s="18">
        <v>413779085</v>
      </c>
      <c r="G54" s="18">
        <v>52099540</v>
      </c>
      <c r="H54" s="18"/>
      <c r="I54" s="18"/>
      <c r="J54" s="18">
        <v>0</v>
      </c>
      <c r="K54" s="19">
        <f t="shared" si="4"/>
        <v>581703305</v>
      </c>
      <c r="N54" s="21"/>
    </row>
    <row r="55" spans="1:14" ht="14.1" customHeight="1" x14ac:dyDescent="0.2">
      <c r="A55" s="22" t="s">
        <v>33</v>
      </c>
      <c r="B55" s="17">
        <v>850000</v>
      </c>
      <c r="C55" s="18">
        <v>29465450</v>
      </c>
      <c r="D55" s="18">
        <v>225000</v>
      </c>
      <c r="E55" s="18">
        <v>0</v>
      </c>
      <c r="F55" s="18">
        <v>129016155</v>
      </c>
      <c r="G55" s="18">
        <v>26899315</v>
      </c>
      <c r="H55" s="18"/>
      <c r="I55" s="18"/>
      <c r="J55" s="18">
        <v>59656397</v>
      </c>
      <c r="K55" s="19">
        <f t="shared" si="4"/>
        <v>246112317</v>
      </c>
      <c r="N55" s="21"/>
    </row>
    <row r="56" spans="1:14" ht="14.1" customHeight="1" x14ac:dyDescent="0.2">
      <c r="A56" s="22" t="s">
        <v>34</v>
      </c>
      <c r="B56" s="17">
        <v>0</v>
      </c>
      <c r="C56" s="18">
        <v>0</v>
      </c>
      <c r="D56" s="18">
        <v>0</v>
      </c>
      <c r="E56" s="18">
        <v>0</v>
      </c>
      <c r="F56" s="18">
        <v>7000</v>
      </c>
      <c r="G56" s="18">
        <v>0</v>
      </c>
      <c r="H56" s="18"/>
      <c r="I56" s="18"/>
      <c r="J56" s="18">
        <v>0</v>
      </c>
      <c r="K56" s="19">
        <f t="shared" si="4"/>
        <v>7000</v>
      </c>
      <c r="N56" s="21"/>
    </row>
    <row r="57" spans="1:14" ht="14.1" customHeight="1" x14ac:dyDescent="0.2">
      <c r="A57" s="22" t="s">
        <v>35</v>
      </c>
      <c r="B57" s="17">
        <v>0</v>
      </c>
      <c r="C57" s="18">
        <v>0</v>
      </c>
      <c r="D57" s="18">
        <v>0</v>
      </c>
      <c r="E57" s="18">
        <v>0</v>
      </c>
      <c r="F57" s="18">
        <v>582181</v>
      </c>
      <c r="G57" s="18">
        <v>0</v>
      </c>
      <c r="H57" s="18"/>
      <c r="I57" s="18"/>
      <c r="J57" s="18">
        <v>0</v>
      </c>
      <c r="K57" s="19">
        <f t="shared" ref="K57:K59" si="5">SUM(B57:J57)</f>
        <v>582181</v>
      </c>
      <c r="N57" s="21"/>
    </row>
    <row r="58" spans="1:14" ht="14.1" customHeight="1" x14ac:dyDescent="0.2">
      <c r="A58" s="22" t="s">
        <v>36</v>
      </c>
      <c r="B58" s="17"/>
      <c r="C58" s="18">
        <v>1157280</v>
      </c>
      <c r="D58" s="18">
        <v>0</v>
      </c>
      <c r="E58" s="18">
        <v>0</v>
      </c>
      <c r="F58" s="18">
        <v>7298731</v>
      </c>
      <c r="G58" s="18">
        <v>0</v>
      </c>
      <c r="H58" s="18"/>
      <c r="I58" s="18"/>
      <c r="J58" s="18">
        <v>0</v>
      </c>
      <c r="K58" s="19">
        <f t="shared" si="5"/>
        <v>8456011</v>
      </c>
      <c r="N58" s="21"/>
    </row>
    <row r="59" spans="1:14" ht="14.1" customHeight="1" x14ac:dyDescent="0.2">
      <c r="A59" s="22" t="s">
        <v>37</v>
      </c>
      <c r="B59" s="17">
        <v>429770</v>
      </c>
      <c r="C59" s="18">
        <v>1200223</v>
      </c>
      <c r="D59" s="18">
        <v>26216</v>
      </c>
      <c r="E59" s="18">
        <v>0</v>
      </c>
      <c r="F59" s="18">
        <v>985341</v>
      </c>
      <c r="G59" s="18">
        <v>425000</v>
      </c>
      <c r="H59" s="18"/>
      <c r="I59" s="18"/>
      <c r="J59" s="18">
        <v>0</v>
      </c>
      <c r="K59" s="19">
        <f t="shared" si="5"/>
        <v>3066550</v>
      </c>
      <c r="N59" s="21"/>
    </row>
    <row r="60" spans="1:14" ht="14.1" customHeight="1" x14ac:dyDescent="0.2">
      <c r="A60" s="22" t="s">
        <v>38</v>
      </c>
      <c r="B60" s="17">
        <v>0</v>
      </c>
      <c r="C60" s="18">
        <v>9354633</v>
      </c>
      <c r="D60" s="18">
        <v>67085</v>
      </c>
      <c r="E60" s="18">
        <v>0</v>
      </c>
      <c r="F60" s="18">
        <v>830952</v>
      </c>
      <c r="G60" s="18">
        <v>5940950</v>
      </c>
      <c r="H60" s="18"/>
      <c r="I60" s="18"/>
      <c r="J60" s="18">
        <v>0</v>
      </c>
      <c r="K60" s="19">
        <f t="shared" si="4"/>
        <v>16193620</v>
      </c>
      <c r="N60" s="21"/>
    </row>
    <row r="61" spans="1:14" ht="14.1" customHeight="1" x14ac:dyDescent="0.2">
      <c r="A61" s="22" t="s">
        <v>39</v>
      </c>
      <c r="B61" s="17">
        <v>0</v>
      </c>
      <c r="C61" s="18">
        <v>9735000</v>
      </c>
      <c r="D61" s="18">
        <v>20000</v>
      </c>
      <c r="E61" s="18">
        <v>0</v>
      </c>
      <c r="F61" s="18">
        <v>1792690</v>
      </c>
      <c r="G61" s="18">
        <v>500000</v>
      </c>
      <c r="H61" s="18"/>
      <c r="I61" s="18"/>
      <c r="J61" s="18">
        <v>0</v>
      </c>
      <c r="K61" s="19">
        <f t="shared" si="4"/>
        <v>12047690</v>
      </c>
      <c r="N61" s="21"/>
    </row>
    <row r="62" spans="1:14" ht="14.1" customHeight="1" x14ac:dyDescent="0.2">
      <c r="A62" s="16" t="s">
        <v>40</v>
      </c>
      <c r="B62" s="17">
        <v>3347080</v>
      </c>
      <c r="C62" s="18">
        <v>69920729</v>
      </c>
      <c r="D62" s="18">
        <v>174200</v>
      </c>
      <c r="E62" s="18">
        <v>0</v>
      </c>
      <c r="F62" s="18">
        <v>445662460</v>
      </c>
      <c r="G62" s="18">
        <v>167651290</v>
      </c>
      <c r="H62" s="18"/>
      <c r="I62" s="18"/>
      <c r="J62" s="18">
        <v>180010785</v>
      </c>
      <c r="K62" s="19">
        <f>SUM(B62:J62)</f>
        <v>866766544</v>
      </c>
      <c r="N62" s="21"/>
    </row>
    <row r="63" spans="1:14" ht="14.1" customHeight="1" x14ac:dyDescent="0.2">
      <c r="A63" s="26" t="s">
        <v>41</v>
      </c>
      <c r="B63" s="17">
        <v>0</v>
      </c>
      <c r="C63" s="18">
        <v>0</v>
      </c>
      <c r="D63" s="18">
        <v>0</v>
      </c>
      <c r="E63" s="18">
        <v>0</v>
      </c>
      <c r="F63" s="18">
        <v>473865</v>
      </c>
      <c r="G63" s="18">
        <v>0</v>
      </c>
      <c r="H63" s="18"/>
      <c r="I63" s="18"/>
      <c r="J63" s="18">
        <v>0</v>
      </c>
      <c r="K63" s="19">
        <f t="shared" si="4"/>
        <v>473865</v>
      </c>
      <c r="N63" s="21"/>
    </row>
    <row r="64" spans="1:14" ht="14.1" customHeight="1" x14ac:dyDescent="0.2">
      <c r="A64" s="26" t="s">
        <v>42</v>
      </c>
      <c r="B64" s="17">
        <v>0</v>
      </c>
      <c r="C64" s="18">
        <v>5667700</v>
      </c>
      <c r="D64" s="18">
        <v>15000</v>
      </c>
      <c r="E64" s="18">
        <v>0</v>
      </c>
      <c r="F64" s="18">
        <v>12779300</v>
      </c>
      <c r="G64" s="18">
        <v>2000000</v>
      </c>
      <c r="H64" s="18"/>
      <c r="I64" s="18"/>
      <c r="J64" s="18">
        <v>22022000</v>
      </c>
      <c r="K64" s="19">
        <f t="shared" si="4"/>
        <v>42484000</v>
      </c>
      <c r="N64" s="21"/>
    </row>
    <row r="65" spans="1:14" ht="15" customHeight="1" x14ac:dyDescent="0.2">
      <c r="A65" s="47" t="s">
        <v>43</v>
      </c>
      <c r="B65" s="29">
        <f t="shared" ref="B65:J65" si="6">SUM(B38:B64)</f>
        <v>4626850</v>
      </c>
      <c r="C65" s="30">
        <f t="shared" si="6"/>
        <v>269666214</v>
      </c>
      <c r="D65" s="30">
        <f t="shared" si="6"/>
        <v>2268501</v>
      </c>
      <c r="E65" s="30">
        <f t="shared" si="6"/>
        <v>0</v>
      </c>
      <c r="F65" s="30">
        <f t="shared" si="6"/>
        <v>1185705937</v>
      </c>
      <c r="G65" s="30">
        <f t="shared" si="6"/>
        <v>282355533</v>
      </c>
      <c r="H65" s="30">
        <f t="shared" si="6"/>
        <v>0</v>
      </c>
      <c r="I65" s="30">
        <f t="shared" si="6"/>
        <v>0</v>
      </c>
      <c r="J65" s="30">
        <f t="shared" si="6"/>
        <v>261689182</v>
      </c>
      <c r="K65" s="31">
        <f>SUM(B65:J65)</f>
        <v>2006312217</v>
      </c>
    </row>
    <row r="66" spans="1:14" ht="15" customHeight="1" x14ac:dyDescent="0.2">
      <c r="A66" s="48" t="s">
        <v>44</v>
      </c>
      <c r="B66" s="45">
        <v>0</v>
      </c>
      <c r="C66" s="46"/>
      <c r="D66" s="46"/>
      <c r="E66" s="46"/>
      <c r="F66" s="46"/>
      <c r="G66" s="46"/>
      <c r="H66" s="46">
        <v>74449600</v>
      </c>
      <c r="I66" s="46"/>
      <c r="J66" s="46"/>
      <c r="K66" s="31">
        <f t="shared" si="4"/>
        <v>74449600</v>
      </c>
    </row>
    <row r="67" spans="1:14" ht="15" customHeight="1" x14ac:dyDescent="0.2">
      <c r="A67" s="48" t="s">
        <v>45</v>
      </c>
      <c r="B67" s="45"/>
      <c r="C67" s="46">
        <v>0</v>
      </c>
      <c r="D67" s="46">
        <v>0</v>
      </c>
      <c r="E67" s="46">
        <v>0</v>
      </c>
      <c r="F67" s="46">
        <v>0</v>
      </c>
      <c r="G67" s="46">
        <v>401478262</v>
      </c>
      <c r="H67" s="46"/>
      <c r="I67" s="46"/>
      <c r="J67" s="46"/>
      <c r="K67" s="31">
        <f t="shared" si="4"/>
        <v>401478262</v>
      </c>
    </row>
    <row r="68" spans="1:14" ht="15" hidden="1" customHeight="1" x14ac:dyDescent="0.2">
      <c r="A68" s="48" t="s">
        <v>11</v>
      </c>
      <c r="B68" s="45"/>
      <c r="C68" s="46"/>
      <c r="D68" s="46"/>
      <c r="E68" s="46"/>
      <c r="F68" s="46"/>
      <c r="G68" s="46"/>
      <c r="H68" s="46"/>
      <c r="I68" s="46"/>
      <c r="J68" s="46"/>
      <c r="K68" s="31">
        <f t="shared" si="4"/>
        <v>0</v>
      </c>
    </row>
    <row r="69" spans="1:14" ht="15" customHeight="1" x14ac:dyDescent="0.2">
      <c r="A69" s="44" t="s">
        <v>48</v>
      </c>
      <c r="B69" s="29">
        <f>B65+B66+B67</f>
        <v>4626850</v>
      </c>
      <c r="C69" s="30">
        <f>C65+C66+C67</f>
        <v>269666214</v>
      </c>
      <c r="D69" s="30">
        <f t="shared" ref="D69:I69" si="7">D65+D66+D67</f>
        <v>2268501</v>
      </c>
      <c r="E69" s="30">
        <f t="shared" si="7"/>
        <v>0</v>
      </c>
      <c r="F69" s="30">
        <f t="shared" si="7"/>
        <v>1185705937</v>
      </c>
      <c r="G69" s="30">
        <f t="shared" si="7"/>
        <v>683833795</v>
      </c>
      <c r="H69" s="30">
        <f>H65+H66+H67</f>
        <v>74449600</v>
      </c>
      <c r="I69" s="30">
        <f t="shared" si="7"/>
        <v>0</v>
      </c>
      <c r="J69" s="30">
        <f>J65+J66+J67+J68</f>
        <v>261689182</v>
      </c>
      <c r="K69" s="31">
        <f>K65+K66+K67+K68</f>
        <v>2482240079</v>
      </c>
      <c r="M69" s="24"/>
      <c r="N69" s="24"/>
    </row>
    <row r="70" spans="1:14" ht="15" customHeight="1" x14ac:dyDescent="0.2">
      <c r="A70" s="28" t="s">
        <v>49</v>
      </c>
      <c r="B70" s="49"/>
      <c r="C70" s="50"/>
      <c r="D70" s="50"/>
      <c r="E70" s="50"/>
      <c r="F70" s="50"/>
      <c r="G70" s="50"/>
      <c r="H70" s="50"/>
      <c r="I70" s="46">
        <v>929397415</v>
      </c>
      <c r="J70" s="46"/>
      <c r="K70" s="31">
        <f>SUM(B70:J70)</f>
        <v>929397415</v>
      </c>
      <c r="M70" s="24"/>
      <c r="N70" s="24"/>
    </row>
    <row r="71" spans="1:14" ht="18.75" customHeight="1" thickBot="1" x14ac:dyDescent="0.25">
      <c r="A71" s="51" t="s">
        <v>50</v>
      </c>
      <c r="B71" s="52">
        <f t="shared" ref="B71:K71" si="8">B37+B69+B70</f>
        <v>2429564857</v>
      </c>
      <c r="C71" s="53">
        <f t="shared" si="8"/>
        <v>1060291710</v>
      </c>
      <c r="D71" s="53">
        <f t="shared" si="8"/>
        <v>1589896828</v>
      </c>
      <c r="E71" s="53">
        <f t="shared" si="8"/>
        <v>2340751604</v>
      </c>
      <c r="F71" s="53">
        <f t="shared" si="8"/>
        <v>1185705937</v>
      </c>
      <c r="G71" s="53">
        <f t="shared" si="8"/>
        <v>683833795</v>
      </c>
      <c r="H71" s="53">
        <f t="shared" si="8"/>
        <v>74449600</v>
      </c>
      <c r="I71" s="53">
        <f t="shared" si="8"/>
        <v>929397415</v>
      </c>
      <c r="J71" s="53">
        <f t="shared" si="8"/>
        <v>261689182</v>
      </c>
      <c r="K71" s="54">
        <f t="shared" si="8"/>
        <v>10555580928</v>
      </c>
    </row>
    <row r="72" spans="1:14" ht="18.75" customHeight="1" thickTop="1" thickBot="1" x14ac:dyDescent="0.25">
      <c r="A72" s="51" t="s">
        <v>51</v>
      </c>
      <c r="B72" s="55">
        <f t="shared" ref="B72:K72" si="9">(B71/$K$71)</f>
        <v>0.23016874898427192</v>
      </c>
      <c r="C72" s="56">
        <f t="shared" si="9"/>
        <v>0.10044844686732907</v>
      </c>
      <c r="D72" s="56">
        <f t="shared" si="9"/>
        <v>0.15062144270834016</v>
      </c>
      <c r="E72" s="56">
        <f t="shared" si="9"/>
        <v>0.22175488208241229</v>
      </c>
      <c r="F72" s="56">
        <f t="shared" si="9"/>
        <v>0.11232976612919206</v>
      </c>
      <c r="G72" s="56">
        <f t="shared" si="9"/>
        <v>6.4784098541279256E-2</v>
      </c>
      <c r="H72" s="57">
        <f t="shared" si="9"/>
        <v>7.0531030464190854E-3</v>
      </c>
      <c r="I72" s="56">
        <f t="shared" si="9"/>
        <v>8.8047964516539012E-2</v>
      </c>
      <c r="J72" s="56">
        <f t="shared" si="9"/>
        <v>2.4791547124217168E-2</v>
      </c>
      <c r="K72" s="58">
        <f t="shared" si="9"/>
        <v>1</v>
      </c>
    </row>
    <row r="73" spans="1:14" ht="21" customHeight="1" thickTop="1" thickBot="1" x14ac:dyDescent="0.25">
      <c r="A73" s="59" t="s">
        <v>52</v>
      </c>
      <c r="B73" s="60">
        <f>B71/$A$76</f>
        <v>6.3818453882973178E-2</v>
      </c>
      <c r="C73" s="61">
        <f t="shared" ref="C73:K73" si="10">C71/$A$76</f>
        <v>2.7851150959059899E-2</v>
      </c>
      <c r="D73" s="61">
        <f t="shared" si="10"/>
        <v>4.1762522660823684E-2</v>
      </c>
      <c r="E73" s="61">
        <f t="shared" si="10"/>
        <v>6.1485556914017178E-2</v>
      </c>
      <c r="F73" s="61">
        <f t="shared" si="10"/>
        <v>3.1145461888446309E-2</v>
      </c>
      <c r="G73" s="61">
        <f t="shared" si="10"/>
        <v>1.7962564524296638E-2</v>
      </c>
      <c r="H73" s="61">
        <f t="shared" si="10"/>
        <v>1.9556005473641076E-3</v>
      </c>
      <c r="I73" s="61">
        <f t="shared" si="10"/>
        <v>2.4412892661515802E-2</v>
      </c>
      <c r="J73" s="61">
        <f t="shared" si="10"/>
        <v>6.8739054012172751E-3</v>
      </c>
      <c r="K73" s="62">
        <f t="shared" si="10"/>
        <v>0.27726810943971408</v>
      </c>
      <c r="M73" s="24"/>
    </row>
    <row r="74" spans="1:14" ht="21" customHeight="1" thickTop="1" x14ac:dyDescent="0.2">
      <c r="A74" s="63">
        <v>0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M74" s="24"/>
    </row>
    <row r="75" spans="1:14" x14ac:dyDescent="0.2">
      <c r="K75" s="65"/>
      <c r="M75" s="24"/>
    </row>
    <row r="76" spans="1:14" hidden="1" x14ac:dyDescent="0.2">
      <c r="A76" s="20">
        <v>38069942300</v>
      </c>
      <c r="B76" s="66"/>
    </row>
    <row r="77" spans="1:14" x14ac:dyDescent="0.2">
      <c r="B77" s="21"/>
      <c r="C77" s="21"/>
      <c r="D77" s="21"/>
      <c r="E77" s="21"/>
      <c r="F77" s="21"/>
      <c r="G77" s="21"/>
      <c r="H77" s="21"/>
      <c r="I77" s="21"/>
      <c r="J77" s="21"/>
      <c r="K77" s="24"/>
      <c r="M77" s="21"/>
    </row>
    <row r="79" spans="1:14" x14ac:dyDescent="0.2">
      <c r="B79" s="21"/>
      <c r="K79" s="24"/>
    </row>
  </sheetData>
  <mergeCells count="3">
    <mergeCell ref="A1:K1"/>
    <mergeCell ref="A2:K2"/>
    <mergeCell ref="K3:K4"/>
  </mergeCells>
  <printOptions horizontalCentered="1"/>
  <pageMargins left="0.35433070866141736" right="0.19685039370078741" top="0.31496062992125984" bottom="0.19685039370078741" header="0.19685039370078741" footer="0.19685039370078741"/>
  <pageSetup scale="54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6</vt:lpstr>
      <vt:lpstr>'Sumario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2026-01-06T14:21:31Z</dcterms:created>
  <dcterms:modified xsi:type="dcterms:W3CDTF">2026-01-06T14:48:58Z</dcterms:modified>
</cp:coreProperties>
</file>