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Global 2026\Formulación\Sumarios 2026\Sumarios Ley de Presupuesto 2026\Sumarios 2026 Ley Aprobada Excel\03.- Empresas Públicas\"/>
    </mc:Choice>
  </mc:AlternateContent>
  <xr:revisionPtr revIDLastSave="0" documentId="8_{8D26C75F-66B5-4668-B81E-D90B3142B111}" xr6:coauthVersionLast="36" xr6:coauthVersionMax="36" xr10:uidLastSave="{00000000-0000-0000-0000-000000000000}"/>
  <bookViews>
    <workbookView xWindow="0" yWindow="0" windowWidth="28800" windowHeight="12105" xr2:uid="{0FAF0778-8356-485A-9DE9-CF2FEC680FEB}"/>
  </bookViews>
  <sheets>
    <sheet name="Sumario 1" sheetId="1" r:id="rId1"/>
  </sheets>
  <definedNames>
    <definedName name="_xlnm.Print_Area" localSheetId="0">'Sumario 1'!$A$1:$F$40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8" i="1"/>
  <c r="F37" i="1" s="1"/>
  <c r="F30" i="1" s="1"/>
  <c r="E37" i="1"/>
  <c r="D37" i="1"/>
  <c r="C37" i="1"/>
  <c r="B37" i="1"/>
  <c r="F36" i="1"/>
  <c r="F35" i="1"/>
  <c r="F34" i="1"/>
  <c r="E34" i="1"/>
  <c r="D34" i="1"/>
  <c r="C34" i="1"/>
  <c r="B34" i="1"/>
  <c r="F33" i="1"/>
  <c r="F32" i="1"/>
  <c r="F31" i="1"/>
  <c r="E31" i="1"/>
  <c r="D31" i="1"/>
  <c r="C31" i="1"/>
  <c r="C30" i="1" s="1"/>
  <c r="B31" i="1"/>
  <c r="B30" i="1" s="1"/>
  <c r="E30" i="1"/>
  <c r="D30" i="1"/>
  <c r="F28" i="1"/>
  <c r="F27" i="1"/>
  <c r="F26" i="1"/>
  <c r="F25" i="1"/>
  <c r="F24" i="1"/>
  <c r="F22" i="1" s="1"/>
  <c r="F23" i="1"/>
  <c r="E22" i="1"/>
  <c r="D22" i="1"/>
  <c r="C22" i="1"/>
  <c r="B22" i="1"/>
  <c r="F20" i="1"/>
  <c r="E20" i="1"/>
  <c r="E15" i="1" s="1"/>
  <c r="D20" i="1"/>
  <c r="D15" i="1" s="1"/>
  <c r="F19" i="1"/>
  <c r="F18" i="1"/>
  <c r="F17" i="1"/>
  <c r="F15" i="1" s="1"/>
  <c r="F16" i="1"/>
  <c r="C15" i="1"/>
  <c r="B15" i="1"/>
  <c r="E13" i="1"/>
  <c r="D13" i="1"/>
  <c r="C13" i="1"/>
  <c r="C29" i="1" s="1"/>
  <c r="B13" i="1"/>
  <c r="B29" i="1" s="1"/>
  <c r="F12" i="1"/>
  <c r="F11" i="1"/>
  <c r="E9" i="1"/>
  <c r="D9" i="1"/>
  <c r="C9" i="1"/>
  <c r="B9" i="1"/>
  <c r="F8" i="1"/>
  <c r="F7" i="1"/>
  <c r="F9" i="1" s="1"/>
  <c r="F13" i="1" s="1"/>
  <c r="F29" i="1" s="1"/>
  <c r="E29" i="1" l="1"/>
  <c r="D29" i="1"/>
</calcChain>
</file>

<file path=xl/sharedStrings.xml><?xml version="1.0" encoding="utf-8"?>
<sst xmlns="http://schemas.openxmlformats.org/spreadsheetml/2006/main" count="45" uniqueCount="42">
  <si>
    <t>SECCIÓN B2: EMPRESAS PÚBLICAS</t>
  </si>
  <si>
    <t>I -    SUMARIOS</t>
  </si>
  <si>
    <t>SUMARIO No. 1  PRESUPUESTO ADMINISTRATIVO FINANCIERO</t>
  </si>
  <si>
    <t>(En US dólares)</t>
  </si>
  <si>
    <t xml:space="preserve">                        INSTITUCION</t>
  </si>
  <si>
    <t>EMPRESAS PUBLICAS</t>
  </si>
  <si>
    <t>TOTAL</t>
  </si>
  <si>
    <t>TRANSACCIONES</t>
  </si>
  <si>
    <t>LOTERIA NACIONAL DE BENEFICENCIA</t>
  </si>
  <si>
    <t>COMISION EJECUTIVA HIDROELECTRICA DEL RIO LEMPA</t>
  </si>
  <si>
    <t>ADMINISTRACION NACIONAL DE ACUEDUCTOS Y ALCANTARILLADOS</t>
  </si>
  <si>
    <t>COMISION EJECUTIVA PORTUARIA AUTONOMA</t>
  </si>
  <si>
    <t>Ingresos de Operación</t>
  </si>
  <si>
    <t>Gastos de Operación</t>
  </si>
  <si>
    <t>RESULTADOS BRUTOS DE OPERACION</t>
  </si>
  <si>
    <t>Menos:</t>
  </si>
  <si>
    <t>Gastos Administrativos</t>
  </si>
  <si>
    <t>Intereses y Comisiones de la Deuda</t>
  </si>
  <si>
    <t>RESULTADOS NETOS DE OPERACIÓN</t>
  </si>
  <si>
    <t>Más:</t>
  </si>
  <si>
    <t>OTROS INGRESOS</t>
  </si>
  <si>
    <t>Arrendamientos</t>
  </si>
  <si>
    <t>Transferencias Corrientes del Sector Público</t>
  </si>
  <si>
    <t>Transferencias de Capital del Sector Público</t>
  </si>
  <si>
    <t>Transferencias de Capital del Sector Externo</t>
  </si>
  <si>
    <t>Ingresos Financieros  y Otros</t>
  </si>
  <si>
    <t>OTROS GASTOS</t>
  </si>
  <si>
    <t>Administración de la Inversión</t>
  </si>
  <si>
    <t>Preinversión</t>
  </si>
  <si>
    <t>Inversión</t>
  </si>
  <si>
    <t>Inversión Financiera</t>
  </si>
  <si>
    <t>Transferencias Corrientes</t>
  </si>
  <si>
    <t>Transferencias de Utilidades</t>
  </si>
  <si>
    <t>NECESIDADES DE FINANCIAMIENTO</t>
  </si>
  <si>
    <t>FINANCIAMIENTO NETO</t>
  </si>
  <si>
    <t>Financiamiento Interno Neto</t>
  </si>
  <si>
    <t>Desembolsos</t>
  </si>
  <si>
    <t>Amortización</t>
  </si>
  <si>
    <t>Financiamiento Externo Neto</t>
  </si>
  <si>
    <t>Utilidades de Ejercicios Anteriores</t>
  </si>
  <si>
    <t>Saldo Inicial de Caja y Bancos</t>
  </si>
  <si>
    <t>Cuentas por Cobrar de Años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</si>
</sst>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_);_(@_)"/>
  </numFmts>
  <fonts count="9" x14ac:knownFonts="1">
    <font>
      <sz val="10"/>
      <name val="Arial"/>
    </font>
    <font>
      <b/>
      <sz val="28"/>
      <name val="Museo Sans 900"/>
      <family val="3"/>
    </font>
    <font>
      <sz val="10"/>
      <name val="Museo Sans 100"/>
      <family val="3"/>
    </font>
    <font>
      <b/>
      <sz val="14"/>
      <name val="Museo Sans 900"/>
      <family val="3"/>
    </font>
    <font>
      <b/>
      <sz val="11"/>
      <name val="Museo Sans 700"/>
      <family val="3"/>
    </font>
    <font>
      <b/>
      <sz val="10"/>
      <name val="Museo Sans 100"/>
      <family val="3"/>
    </font>
    <font>
      <sz val="10"/>
      <name val="Arial"/>
      <family val="2"/>
    </font>
    <font>
      <u/>
      <sz val="10"/>
      <name val="Museo Sans 100"/>
      <family val="3"/>
    </font>
    <font>
      <u val="singleAccounting"/>
      <sz val="10"/>
      <name val="Museo Sans 100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indent="1"/>
    </xf>
    <xf numFmtId="165" fontId="2" fillId="0" borderId="12" xfId="1" applyNumberFormat="1" applyFont="1" applyFill="1" applyBorder="1" applyAlignment="1">
      <alignment horizontal="right" vertical="center" indent="1"/>
    </xf>
    <xf numFmtId="165" fontId="2" fillId="0" borderId="11" xfId="1" applyNumberFormat="1" applyFont="1" applyFill="1" applyBorder="1" applyAlignment="1">
      <alignment horizontal="right" vertical="center" indent="1"/>
    </xf>
    <xf numFmtId="165" fontId="2" fillId="0" borderId="13" xfId="1" applyNumberFormat="1" applyFont="1" applyFill="1" applyBorder="1" applyAlignment="1">
      <alignment horizontal="right" vertical="center" indent="1"/>
    </xf>
    <xf numFmtId="165" fontId="2" fillId="0" borderId="14" xfId="1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left" vertical="center" indent="1"/>
    </xf>
    <xf numFmtId="165" fontId="2" fillId="0" borderId="15" xfId="1" applyNumberFormat="1" applyFont="1" applyFill="1" applyBorder="1" applyAlignment="1">
      <alignment horizontal="right" vertical="center" indent="1"/>
    </xf>
    <xf numFmtId="165" fontId="2" fillId="0" borderId="0" xfId="1" applyNumberFormat="1" applyFont="1" applyFill="1" applyBorder="1" applyAlignment="1">
      <alignment horizontal="right" vertical="center" indent="1"/>
    </xf>
    <xf numFmtId="165" fontId="2" fillId="0" borderId="16" xfId="1" applyNumberFormat="1" applyFont="1" applyFill="1" applyBorder="1" applyAlignment="1">
      <alignment horizontal="right" vertical="center" indent="1"/>
    </xf>
    <xf numFmtId="165" fontId="2" fillId="0" borderId="10" xfId="1" applyNumberFormat="1" applyFont="1" applyFill="1" applyBorder="1" applyAlignment="1">
      <alignment horizontal="right" vertical="center" indent="1"/>
    </xf>
    <xf numFmtId="0" fontId="5" fillId="0" borderId="8" xfId="0" applyFont="1" applyFill="1" applyBorder="1" applyAlignment="1">
      <alignment horizontal="left" vertical="center" indent="1"/>
    </xf>
    <xf numFmtId="165" fontId="5" fillId="0" borderId="7" xfId="1" applyNumberFormat="1" applyFont="1" applyFill="1" applyBorder="1" applyAlignment="1">
      <alignment horizontal="right" vertical="center" indent="1"/>
    </xf>
    <xf numFmtId="165" fontId="5" fillId="0" borderId="8" xfId="1" applyNumberFormat="1" applyFont="1" applyFill="1" applyBorder="1" applyAlignment="1">
      <alignment horizontal="right" vertical="center" indent="1"/>
    </xf>
    <xf numFmtId="165" fontId="5" fillId="0" borderId="9" xfId="1" applyNumberFormat="1" applyFont="1" applyFill="1" applyBorder="1" applyAlignment="1">
      <alignment horizontal="right" vertical="center" indent="1"/>
    </xf>
    <xf numFmtId="165" fontId="5" fillId="0" borderId="17" xfId="1" applyNumberFormat="1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left" vertical="center" indent="1"/>
    </xf>
    <xf numFmtId="165" fontId="5" fillId="0" borderId="15" xfId="1" applyNumberFormat="1" applyFont="1" applyFill="1" applyBorder="1" applyAlignment="1">
      <alignment horizontal="right" vertical="center" indent="1"/>
    </xf>
    <xf numFmtId="165" fontId="5" fillId="0" borderId="0" xfId="1" applyNumberFormat="1" applyFont="1" applyFill="1" applyBorder="1" applyAlignment="1">
      <alignment horizontal="right" vertical="center" indent="1"/>
    </xf>
    <xf numFmtId="165" fontId="5" fillId="0" borderId="16" xfId="1" applyNumberFormat="1" applyFont="1" applyFill="1" applyBorder="1" applyAlignment="1">
      <alignment horizontal="right" vertical="center" indent="1"/>
    </xf>
    <xf numFmtId="165" fontId="5" fillId="0" borderId="10" xfId="1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left" vertical="center" indent="3"/>
    </xf>
    <xf numFmtId="0" fontId="5" fillId="0" borderId="18" xfId="0" applyFont="1" applyFill="1" applyBorder="1" applyAlignment="1">
      <alignment horizontal="left" vertical="center" indent="1"/>
    </xf>
    <xf numFmtId="165" fontId="5" fillId="0" borderId="19" xfId="1" applyNumberFormat="1" applyFont="1" applyFill="1" applyBorder="1" applyAlignment="1">
      <alignment horizontal="right" vertical="center" indent="1"/>
    </xf>
    <xf numFmtId="165" fontId="5" fillId="0" borderId="18" xfId="1" applyNumberFormat="1" applyFont="1" applyFill="1" applyBorder="1" applyAlignment="1">
      <alignment horizontal="right" vertical="center" indent="1"/>
    </xf>
    <xf numFmtId="165" fontId="5" fillId="0" borderId="20" xfId="1" applyNumberFormat="1" applyFont="1" applyFill="1" applyBorder="1" applyAlignment="1">
      <alignment horizontal="right" vertical="center" indent="1"/>
    </xf>
    <xf numFmtId="165" fontId="5" fillId="0" borderId="21" xfId="1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left" vertical="center" indent="2"/>
    </xf>
    <xf numFmtId="165" fontId="7" fillId="0" borderId="15" xfId="1" applyNumberFormat="1" applyFont="1" applyFill="1" applyBorder="1" applyAlignment="1">
      <alignment horizontal="right" vertical="center" indent="1"/>
    </xf>
    <xf numFmtId="165" fontId="8" fillId="0" borderId="0" xfId="1" applyNumberFormat="1" applyFont="1" applyFill="1" applyBorder="1" applyAlignment="1">
      <alignment horizontal="right" vertical="center" indent="1"/>
    </xf>
    <xf numFmtId="165" fontId="7" fillId="0" borderId="0" xfId="1" applyNumberFormat="1" applyFont="1" applyFill="1" applyBorder="1" applyAlignment="1">
      <alignment horizontal="right" vertical="center" indent="1"/>
    </xf>
    <xf numFmtId="165" fontId="7" fillId="0" borderId="16" xfId="1" applyNumberFormat="1" applyFont="1" applyFill="1" applyBorder="1" applyAlignment="1">
      <alignment horizontal="right" vertical="center" indent="1"/>
    </xf>
    <xf numFmtId="165" fontId="7" fillId="0" borderId="10" xfId="1" applyNumberFormat="1" applyFont="1" applyFill="1" applyBorder="1" applyAlignment="1">
      <alignment horizontal="right" vertical="center" indent="1"/>
    </xf>
    <xf numFmtId="0" fontId="2" fillId="0" borderId="22" xfId="0" applyFont="1" applyFill="1" applyBorder="1" applyAlignment="1">
      <alignment horizontal="left" vertical="center" indent="3"/>
    </xf>
    <xf numFmtId="165" fontId="2" fillId="0" borderId="23" xfId="1" applyNumberFormat="1" applyFont="1" applyFill="1" applyBorder="1" applyAlignment="1">
      <alignment horizontal="right" vertical="center" indent="1"/>
    </xf>
    <xf numFmtId="165" fontId="2" fillId="0" borderId="22" xfId="1" applyNumberFormat="1" applyFont="1" applyFill="1" applyBorder="1" applyAlignment="1">
      <alignment horizontal="right" vertical="center" indent="1"/>
    </xf>
    <xf numFmtId="165" fontId="2" fillId="0" borderId="24" xfId="1" applyNumberFormat="1" applyFont="1" applyFill="1" applyBorder="1" applyAlignment="1">
      <alignment horizontal="right" vertical="center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7B61-66C0-4864-AF81-145BA0BCFB41}">
  <sheetPr>
    <tabColor rgb="FF00B050"/>
  </sheetPr>
  <dimension ref="A1:F40"/>
  <sheetViews>
    <sheetView showGridLines="0" showZeros="0" tabSelected="1" zoomScale="110" zoomScaleNormal="110" workbookViewId="0">
      <pane xSplit="1" ySplit="6" topLeftCell="B19" activePane="bottomRight" state="frozen"/>
      <selection activeCell="G25" sqref="G25"/>
      <selection pane="topRight" activeCell="G25" sqref="G25"/>
      <selection pane="bottomLeft" activeCell="G25" sqref="G25"/>
      <selection pane="bottomRight" activeCell="B43" sqref="B43"/>
    </sheetView>
  </sheetViews>
  <sheetFormatPr baseColWidth="10" defaultRowHeight="12.75" x14ac:dyDescent="0.2"/>
  <cols>
    <col min="1" max="1" width="48.140625" style="2" customWidth="1"/>
    <col min="2" max="2" width="17" style="2" customWidth="1"/>
    <col min="3" max="3" width="18.28515625" style="2" customWidth="1"/>
    <col min="4" max="4" width="20.5703125" style="2" customWidth="1"/>
    <col min="5" max="5" width="19.85546875" style="2" customWidth="1"/>
    <col min="6" max="6" width="16.85546875" style="2" customWidth="1"/>
    <col min="7" max="16384" width="11.42578125" style="2"/>
  </cols>
  <sheetData>
    <row r="1" spans="1:6" ht="37.5" customHeight="1" x14ac:dyDescent="0.2">
      <c r="A1" s="1" t="s">
        <v>0</v>
      </c>
      <c r="B1" s="1"/>
      <c r="C1" s="1"/>
      <c r="D1" s="1"/>
      <c r="E1" s="1"/>
      <c r="F1" s="1"/>
    </row>
    <row r="2" spans="1:6" ht="18.75" x14ac:dyDescent="0.2">
      <c r="A2" s="3" t="s">
        <v>1</v>
      </c>
      <c r="B2" s="3"/>
      <c r="C2" s="3"/>
      <c r="D2" s="3"/>
      <c r="E2" s="3"/>
      <c r="F2" s="3"/>
    </row>
    <row r="3" spans="1:6" ht="18.75" x14ac:dyDescent="0.2">
      <c r="A3" s="3" t="s">
        <v>2</v>
      </c>
      <c r="B3" s="3"/>
      <c r="C3" s="3"/>
      <c r="D3" s="3"/>
      <c r="E3" s="3"/>
      <c r="F3" s="3"/>
    </row>
    <row r="4" spans="1:6" ht="15" customHeight="1" thickBot="1" x14ac:dyDescent="0.25">
      <c r="A4" s="4" t="s">
        <v>3</v>
      </c>
      <c r="B4" s="4"/>
      <c r="C4" s="4"/>
      <c r="D4" s="4"/>
      <c r="E4" s="4"/>
      <c r="F4" s="4"/>
    </row>
    <row r="5" spans="1:6" ht="18" customHeight="1" thickTop="1" x14ac:dyDescent="0.2">
      <c r="A5" s="5" t="s">
        <v>4</v>
      </c>
      <c r="B5" s="6" t="s">
        <v>5</v>
      </c>
      <c r="C5" s="7"/>
      <c r="D5" s="7"/>
      <c r="E5" s="8"/>
      <c r="F5" s="9" t="s">
        <v>6</v>
      </c>
    </row>
    <row r="6" spans="1:6" ht="60" customHeight="1" x14ac:dyDescent="0.2">
      <c r="A6" s="10" t="s">
        <v>7</v>
      </c>
      <c r="B6" s="11" t="s">
        <v>8</v>
      </c>
      <c r="C6" s="12" t="s">
        <v>9</v>
      </c>
      <c r="D6" s="12" t="s">
        <v>10</v>
      </c>
      <c r="E6" s="13" t="s">
        <v>11</v>
      </c>
      <c r="F6" s="14"/>
    </row>
    <row r="7" spans="1:6" ht="17.100000000000001" customHeight="1" x14ac:dyDescent="0.2">
      <c r="A7" s="15" t="s">
        <v>12</v>
      </c>
      <c r="B7" s="16">
        <v>88828860</v>
      </c>
      <c r="C7" s="17">
        <v>290112035</v>
      </c>
      <c r="D7" s="17">
        <v>236845235</v>
      </c>
      <c r="E7" s="18">
        <v>102175730</v>
      </c>
      <c r="F7" s="19">
        <f>SUM(B7:E7)</f>
        <v>717961860</v>
      </c>
    </row>
    <row r="8" spans="1:6" ht="17.100000000000001" customHeight="1" x14ac:dyDescent="0.2">
      <c r="A8" s="20" t="s">
        <v>13</v>
      </c>
      <c r="B8" s="21">
        <v>78635455</v>
      </c>
      <c r="C8" s="22">
        <v>198033120</v>
      </c>
      <c r="D8" s="22">
        <v>219878545</v>
      </c>
      <c r="E8" s="23">
        <v>100082199</v>
      </c>
      <c r="F8" s="24">
        <f>SUM(B8:E8)</f>
        <v>596629319</v>
      </c>
    </row>
    <row r="9" spans="1:6" ht="18.75" customHeight="1" x14ac:dyDescent="0.2">
      <c r="A9" s="25" t="s">
        <v>14</v>
      </c>
      <c r="B9" s="26">
        <f>+B7-B8</f>
        <v>10193405</v>
      </c>
      <c r="C9" s="27">
        <f>+C7-C8</f>
        <v>92078915</v>
      </c>
      <c r="D9" s="27">
        <f>+D7-D8</f>
        <v>16966690</v>
      </c>
      <c r="E9" s="28">
        <f>+E7-E8</f>
        <v>2093531</v>
      </c>
      <c r="F9" s="29">
        <f>+F7-F8</f>
        <v>121332541</v>
      </c>
    </row>
    <row r="10" spans="1:6" ht="14.1" customHeight="1" x14ac:dyDescent="0.2">
      <c r="A10" s="30" t="s">
        <v>15</v>
      </c>
      <c r="B10" s="31"/>
      <c r="C10" s="32"/>
      <c r="D10" s="32"/>
      <c r="E10" s="33"/>
      <c r="F10" s="34"/>
    </row>
    <row r="11" spans="1:6" ht="17.100000000000001" customHeight="1" x14ac:dyDescent="0.2">
      <c r="A11" s="35" t="s">
        <v>16</v>
      </c>
      <c r="B11" s="21">
        <v>9993405</v>
      </c>
      <c r="C11" s="22">
        <v>139645765</v>
      </c>
      <c r="D11" s="22">
        <v>33136425</v>
      </c>
      <c r="E11" s="23">
        <v>17067306</v>
      </c>
      <c r="F11" s="24">
        <f>SUM(B11:E11)</f>
        <v>199842901</v>
      </c>
    </row>
    <row r="12" spans="1:6" ht="17.100000000000001" customHeight="1" x14ac:dyDescent="0.2">
      <c r="A12" s="35" t="s">
        <v>17</v>
      </c>
      <c r="B12" s="21"/>
      <c r="C12" s="22">
        <v>51833310</v>
      </c>
      <c r="D12" s="22">
        <v>15495875</v>
      </c>
      <c r="E12" s="23">
        <v>8309115</v>
      </c>
      <c r="F12" s="24">
        <f>SUM(B12:E12)</f>
        <v>75638300</v>
      </c>
    </row>
    <row r="13" spans="1:6" ht="18.75" customHeight="1" x14ac:dyDescent="0.2">
      <c r="A13" s="25" t="s">
        <v>18</v>
      </c>
      <c r="B13" s="26">
        <f>+B9-B11-B12</f>
        <v>200000</v>
      </c>
      <c r="C13" s="27">
        <f>+C9-C11-C12</f>
        <v>-99400160</v>
      </c>
      <c r="D13" s="27">
        <f>+D9-D11-D12</f>
        <v>-31665610</v>
      </c>
      <c r="E13" s="28">
        <f>+E9-E11-E12</f>
        <v>-23282890</v>
      </c>
      <c r="F13" s="29">
        <f>+F9-F11-F12</f>
        <v>-154148660</v>
      </c>
    </row>
    <row r="14" spans="1:6" ht="14.1" customHeight="1" x14ac:dyDescent="0.2">
      <c r="A14" s="30" t="s">
        <v>19</v>
      </c>
      <c r="B14" s="31"/>
      <c r="C14" s="32"/>
      <c r="D14" s="32"/>
      <c r="E14" s="33"/>
      <c r="F14" s="34"/>
    </row>
    <row r="15" spans="1:6" ht="18.75" customHeight="1" x14ac:dyDescent="0.2">
      <c r="A15" s="36" t="s">
        <v>20</v>
      </c>
      <c r="B15" s="37">
        <f>SUM(B16:B20)</f>
        <v>0</v>
      </c>
      <c r="C15" s="38">
        <f>SUM(C16:C20)</f>
        <v>43731160</v>
      </c>
      <c r="D15" s="38">
        <f>SUM(D16:D20)</f>
        <v>64406910</v>
      </c>
      <c r="E15" s="39">
        <f>SUM(E16:E20)</f>
        <v>24485115</v>
      </c>
      <c r="F15" s="40">
        <f>SUM(F16:F20)</f>
        <v>132623185</v>
      </c>
    </row>
    <row r="16" spans="1:6" ht="15" customHeight="1" x14ac:dyDescent="0.2">
      <c r="A16" s="35" t="s">
        <v>21</v>
      </c>
      <c r="B16" s="21"/>
      <c r="C16" s="22"/>
      <c r="D16" s="22">
        <v>100000</v>
      </c>
      <c r="E16" s="23">
        <v>6992150</v>
      </c>
      <c r="F16" s="24">
        <f t="shared" ref="F16:F20" si="0">SUM(B16:E16)</f>
        <v>7092150</v>
      </c>
    </row>
    <row r="17" spans="1:6" ht="15" customHeight="1" x14ac:dyDescent="0.2">
      <c r="A17" s="35" t="s">
        <v>22</v>
      </c>
      <c r="B17" s="21"/>
      <c r="C17" s="22"/>
      <c r="D17" s="22"/>
      <c r="E17" s="23">
        <v>4055035</v>
      </c>
      <c r="F17" s="24">
        <f t="shared" si="0"/>
        <v>4055035</v>
      </c>
    </row>
    <row r="18" spans="1:6" ht="15" customHeight="1" x14ac:dyDescent="0.2">
      <c r="A18" s="35" t="s">
        <v>23</v>
      </c>
      <c r="B18" s="21"/>
      <c r="C18" s="22"/>
      <c r="D18" s="22">
        <v>57437430</v>
      </c>
      <c r="E18" s="23"/>
      <c r="F18" s="24">
        <f t="shared" si="0"/>
        <v>57437430</v>
      </c>
    </row>
    <row r="19" spans="1:6" ht="15" customHeight="1" x14ac:dyDescent="0.2">
      <c r="A19" s="35" t="s">
        <v>24</v>
      </c>
      <c r="B19" s="21"/>
      <c r="C19" s="22"/>
      <c r="D19" s="22">
        <v>1359480</v>
      </c>
      <c r="E19" s="23"/>
      <c r="F19" s="24">
        <f t="shared" si="0"/>
        <v>1359480</v>
      </c>
    </row>
    <row r="20" spans="1:6" ht="15" customHeight="1" x14ac:dyDescent="0.2">
      <c r="A20" s="35" t="s">
        <v>25</v>
      </c>
      <c r="B20" s="21"/>
      <c r="C20" s="22">
        <v>43731160</v>
      </c>
      <c r="D20" s="22">
        <f>2190000+3320000</f>
        <v>5510000</v>
      </c>
      <c r="E20" s="23">
        <f>4500000+7996320+941610</f>
        <v>13437930</v>
      </c>
      <c r="F20" s="24">
        <f t="shared" si="0"/>
        <v>62679090</v>
      </c>
    </row>
    <row r="21" spans="1:6" ht="15" customHeight="1" x14ac:dyDescent="0.2">
      <c r="A21" s="30" t="s">
        <v>15</v>
      </c>
      <c r="B21" s="31"/>
      <c r="C21" s="32"/>
      <c r="D21" s="32"/>
      <c r="E21" s="33"/>
      <c r="F21" s="34"/>
    </row>
    <row r="22" spans="1:6" ht="15" customHeight="1" x14ac:dyDescent="0.2">
      <c r="A22" s="36" t="s">
        <v>26</v>
      </c>
      <c r="B22" s="37">
        <f>SUM(B23:B28)</f>
        <v>200000</v>
      </c>
      <c r="C22" s="38">
        <f>SUM(C23:C28)</f>
        <v>65415860</v>
      </c>
      <c r="D22" s="38">
        <f>SUM(D23:D28)</f>
        <v>62604940</v>
      </c>
      <c r="E22" s="39">
        <f>SUM(E23:E28)</f>
        <v>137019195</v>
      </c>
      <c r="F22" s="40">
        <f>SUM(F23:F28)</f>
        <v>265239995</v>
      </c>
    </row>
    <row r="23" spans="1:6" ht="15" customHeight="1" x14ac:dyDescent="0.2">
      <c r="A23" s="35" t="s">
        <v>27</v>
      </c>
      <c r="B23" s="21"/>
      <c r="C23" s="22">
        <v>6976475</v>
      </c>
      <c r="D23" s="22"/>
      <c r="E23" s="23"/>
      <c r="F23" s="24">
        <f t="shared" ref="F23:F28" si="1">SUM(B23:E23)</f>
        <v>6976475</v>
      </c>
    </row>
    <row r="24" spans="1:6" ht="15" customHeight="1" x14ac:dyDescent="0.2">
      <c r="A24" s="35" t="s">
        <v>28</v>
      </c>
      <c r="B24" s="21"/>
      <c r="C24" s="22">
        <v>3395180</v>
      </c>
      <c r="D24" s="22"/>
      <c r="E24" s="23">
        <v>3538895</v>
      </c>
      <c r="F24" s="24">
        <f t="shared" si="1"/>
        <v>6934075</v>
      </c>
    </row>
    <row r="25" spans="1:6" ht="15" customHeight="1" x14ac:dyDescent="0.2">
      <c r="A25" s="35" t="s">
        <v>29</v>
      </c>
      <c r="B25" s="21"/>
      <c r="C25" s="22">
        <v>55044205</v>
      </c>
      <c r="D25" s="22">
        <v>62604940</v>
      </c>
      <c r="E25" s="23">
        <v>133480300</v>
      </c>
      <c r="F25" s="24">
        <f t="shared" si="1"/>
        <v>251129445</v>
      </c>
    </row>
    <row r="26" spans="1:6" ht="15" hidden="1" customHeight="1" x14ac:dyDescent="0.2">
      <c r="A26" s="35" t="s">
        <v>30</v>
      </c>
      <c r="B26" s="21"/>
      <c r="C26" s="22"/>
      <c r="D26" s="22"/>
      <c r="E26" s="23"/>
      <c r="F26" s="24">
        <f t="shared" si="1"/>
        <v>0</v>
      </c>
    </row>
    <row r="27" spans="1:6" ht="15" hidden="1" customHeight="1" x14ac:dyDescent="0.2">
      <c r="A27" s="35" t="s">
        <v>31</v>
      </c>
      <c r="B27" s="21"/>
      <c r="C27" s="22"/>
      <c r="D27" s="22"/>
      <c r="E27" s="23"/>
      <c r="F27" s="24">
        <f t="shared" si="1"/>
        <v>0</v>
      </c>
    </row>
    <row r="28" spans="1:6" ht="15" customHeight="1" x14ac:dyDescent="0.2">
      <c r="A28" s="35" t="s">
        <v>32</v>
      </c>
      <c r="B28" s="21">
        <v>200000</v>
      </c>
      <c r="C28" s="22"/>
      <c r="D28" s="22"/>
      <c r="E28" s="23"/>
      <c r="F28" s="24">
        <f t="shared" si="1"/>
        <v>200000</v>
      </c>
    </row>
    <row r="29" spans="1:6" ht="15" customHeight="1" x14ac:dyDescent="0.2">
      <c r="A29" s="25" t="s">
        <v>33</v>
      </c>
      <c r="B29" s="26">
        <f>B13+B15-B22</f>
        <v>0</v>
      </c>
      <c r="C29" s="27">
        <f>C13+C15-C22</f>
        <v>-121084860</v>
      </c>
      <c r="D29" s="27">
        <f>D13+D15-D22</f>
        <v>-29863640</v>
      </c>
      <c r="E29" s="28">
        <f>E13+E15-E22</f>
        <v>-135816970</v>
      </c>
      <c r="F29" s="29">
        <f>F13+F15-F22</f>
        <v>-286765470</v>
      </c>
    </row>
    <row r="30" spans="1:6" ht="15" customHeight="1" x14ac:dyDescent="0.2">
      <c r="A30" s="30" t="s">
        <v>34</v>
      </c>
      <c r="B30" s="31">
        <f>B31+B37+B34</f>
        <v>0</v>
      </c>
      <c r="C30" s="32">
        <f>C31+C37+C34</f>
        <v>121084860</v>
      </c>
      <c r="D30" s="32">
        <f>D31+D37+D34</f>
        <v>29863640</v>
      </c>
      <c r="E30" s="33">
        <f>E31+E37+E34</f>
        <v>135816970</v>
      </c>
      <c r="F30" s="34">
        <f>F31+F37+F34</f>
        <v>286765470</v>
      </c>
    </row>
    <row r="31" spans="1:6" ht="15" customHeight="1" x14ac:dyDescent="0.2">
      <c r="A31" s="41" t="s">
        <v>35</v>
      </c>
      <c r="B31" s="42">
        <f t="shared" ref="B31:C31" si="2">SUM(B32:B33)</f>
        <v>0</v>
      </c>
      <c r="C31" s="43">
        <f t="shared" si="2"/>
        <v>41022875</v>
      </c>
      <c r="D31" s="44">
        <f>SUM(D32:D33)</f>
        <v>1094880</v>
      </c>
      <c r="E31" s="45">
        <f>SUM(E32:E33)</f>
        <v>-6020570</v>
      </c>
      <c r="F31" s="46">
        <f>SUM(F32:F33)</f>
        <v>36097185</v>
      </c>
    </row>
    <row r="32" spans="1:6" ht="15" customHeight="1" x14ac:dyDescent="0.2">
      <c r="A32" s="35" t="s">
        <v>36</v>
      </c>
      <c r="B32" s="21"/>
      <c r="C32" s="22">
        <v>43116805</v>
      </c>
      <c r="D32" s="22">
        <v>20000000</v>
      </c>
      <c r="E32" s="23"/>
      <c r="F32" s="24">
        <f>SUM(B32:E32)</f>
        <v>63116805</v>
      </c>
    </row>
    <row r="33" spans="1:6" ht="15" customHeight="1" x14ac:dyDescent="0.2">
      <c r="A33" s="35" t="s">
        <v>37</v>
      </c>
      <c r="B33" s="21"/>
      <c r="C33" s="22">
        <v>-2093930</v>
      </c>
      <c r="D33" s="22">
        <v>-18905120</v>
      </c>
      <c r="E33" s="23">
        <v>-6020570</v>
      </c>
      <c r="F33" s="24">
        <f>SUM(B33:E33)</f>
        <v>-27019620</v>
      </c>
    </row>
    <row r="34" spans="1:6" ht="15" customHeight="1" x14ac:dyDescent="0.2">
      <c r="A34" s="41" t="s">
        <v>38</v>
      </c>
      <c r="B34" s="42">
        <f>SUM(B35:B36)</f>
        <v>0</v>
      </c>
      <c r="C34" s="43">
        <f>SUM(C35:C36)</f>
        <v>0</v>
      </c>
      <c r="D34" s="44">
        <f>SUM(D35:D36)</f>
        <v>0</v>
      </c>
      <c r="E34" s="45">
        <f>SUM(E35:E36)</f>
        <v>106160925</v>
      </c>
      <c r="F34" s="46">
        <f>SUM(F35:F36)</f>
        <v>106160925</v>
      </c>
    </row>
    <row r="35" spans="1:6" ht="15" customHeight="1" x14ac:dyDescent="0.2">
      <c r="A35" s="35" t="s">
        <v>36</v>
      </c>
      <c r="B35" s="21"/>
      <c r="C35" s="22"/>
      <c r="D35" s="22"/>
      <c r="E35" s="23">
        <v>110130195</v>
      </c>
      <c r="F35" s="24">
        <f>SUM(B35:E35)</f>
        <v>110130195</v>
      </c>
    </row>
    <row r="36" spans="1:6" ht="15" customHeight="1" x14ac:dyDescent="0.2">
      <c r="A36" s="35" t="s">
        <v>37</v>
      </c>
      <c r="B36" s="21"/>
      <c r="C36" s="22"/>
      <c r="D36" s="22"/>
      <c r="E36" s="23">
        <v>-3969270</v>
      </c>
      <c r="F36" s="24">
        <f>SUM(B36:E36)</f>
        <v>-3969270</v>
      </c>
    </row>
    <row r="37" spans="1:6" ht="15" customHeight="1" x14ac:dyDescent="0.2">
      <c r="A37" s="41" t="s">
        <v>39</v>
      </c>
      <c r="B37" s="42">
        <f>SUM(B38:B38)</f>
        <v>0</v>
      </c>
      <c r="C37" s="43">
        <f>SUM(C38:C39)</f>
        <v>80061985</v>
      </c>
      <c r="D37" s="44">
        <f>D38+D39</f>
        <v>28768760</v>
      </c>
      <c r="E37" s="45">
        <f>SUM(E38:E38)</f>
        <v>35676615</v>
      </c>
      <c r="F37" s="46">
        <f>SUM(F38:F39)</f>
        <v>144507360</v>
      </c>
    </row>
    <row r="38" spans="1:6" ht="15" customHeight="1" x14ac:dyDescent="0.2">
      <c r="A38" s="35" t="s">
        <v>40</v>
      </c>
      <c r="B38" s="21"/>
      <c r="C38" s="22">
        <v>65834950</v>
      </c>
      <c r="D38" s="22">
        <v>1200000</v>
      </c>
      <c r="E38" s="23">
        <v>35676615</v>
      </c>
      <c r="F38" s="24">
        <f>SUM(B38:E38)</f>
        <v>102711565</v>
      </c>
    </row>
    <row r="39" spans="1:6" ht="15" customHeight="1" thickBot="1" x14ac:dyDescent="0.25">
      <c r="A39" s="47" t="s">
        <v>41</v>
      </c>
      <c r="B39" s="48"/>
      <c r="C39" s="48">
        <v>14227035</v>
      </c>
      <c r="D39" s="48">
        <v>27568760</v>
      </c>
      <c r="E39" s="49"/>
      <c r="F39" s="50">
        <f>SUM(B39:E39)</f>
        <v>41795795</v>
      </c>
    </row>
    <row r="40" spans="1:6" ht="8.25" customHeight="1" thickTop="1" x14ac:dyDescent="0.2"/>
  </sheetData>
  <mergeCells count="6">
    <mergeCell ref="A1:F1"/>
    <mergeCell ref="A2:F2"/>
    <mergeCell ref="A3:F3"/>
    <mergeCell ref="A4:F4"/>
    <mergeCell ref="B5:E5"/>
    <mergeCell ref="F5:F6"/>
  </mergeCells>
  <printOptions horizontalCentered="1"/>
  <pageMargins left="0.23622047244094491" right="0.23622047244094491" top="0.51181102362204722" bottom="0.39370078740157483" header="0.31496062992125984" footer="0.31496062992125984"/>
  <pageSetup scale="80" firstPageNumber="5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1</vt:lpstr>
      <vt:lpstr>'Sumario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Salvador Ernesto Canas Santos</cp:lastModifiedBy>
  <dcterms:created xsi:type="dcterms:W3CDTF">2026-01-06T14:40:10Z</dcterms:created>
  <dcterms:modified xsi:type="dcterms:W3CDTF">2026-01-06T14:40:30Z</dcterms:modified>
</cp:coreProperties>
</file>