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5EDC38FA-7DB1-436D-9FB6-AECF9D30C88E}" xr6:coauthVersionLast="36" xr6:coauthVersionMax="36" xr10:uidLastSave="{00000000-0000-0000-0000-000000000000}"/>
  <bookViews>
    <workbookView xWindow="0" yWindow="0" windowWidth="28800" windowHeight="12225" xr2:uid="{B7D68C04-6DE1-4F41-BFEE-7201550CF957}"/>
  </bookViews>
  <sheets>
    <sheet name="Sumario1" sheetId="1" r:id="rId1"/>
  </sheets>
  <definedNames>
    <definedName name="_xlnm.Print_Area" localSheetId="0">Sumario1!$A$2:$M$120</definedName>
    <definedName name="_xlnm.Print_Titles" localSheetId="0">Sumario1!$4:$8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" i="1" l="1"/>
  <c r="D115" i="1"/>
  <c r="I115" i="1"/>
  <c r="F117" i="1"/>
  <c r="J116" i="1"/>
  <c r="G115" i="1"/>
  <c r="E115" i="1"/>
  <c r="B115" i="1"/>
  <c r="L115" i="1"/>
  <c r="K115" i="1"/>
  <c r="C115" i="1"/>
  <c r="K113" i="1"/>
  <c r="I113" i="1"/>
  <c r="C113" i="1"/>
  <c r="F114" i="1"/>
  <c r="G113" i="1"/>
  <c r="E113" i="1"/>
  <c r="D113" i="1"/>
  <c r="B113" i="1"/>
  <c r="K110" i="1"/>
  <c r="J112" i="1"/>
  <c r="C110" i="1"/>
  <c r="I110" i="1"/>
  <c r="H110" i="1"/>
  <c r="D110" i="1"/>
  <c r="F111" i="1"/>
  <c r="L110" i="1"/>
  <c r="E110" i="1"/>
  <c r="F109" i="1"/>
  <c r="J108" i="1"/>
  <c r="F108" i="1"/>
  <c r="J107" i="1"/>
  <c r="F107" i="1"/>
  <c r="H103" i="1"/>
  <c r="F106" i="1"/>
  <c r="J105" i="1"/>
  <c r="E103" i="1"/>
  <c r="J104" i="1"/>
  <c r="C103" i="1"/>
  <c r="L103" i="1"/>
  <c r="G103" i="1"/>
  <c r="J102" i="1"/>
  <c r="J101" i="1"/>
  <c r="F101" i="1"/>
  <c r="J100" i="1"/>
  <c r="F100" i="1"/>
  <c r="J99" i="1"/>
  <c r="F99" i="1"/>
  <c r="J98" i="1"/>
  <c r="F98" i="1"/>
  <c r="J97" i="1"/>
  <c r="F97" i="1"/>
  <c r="F96" i="1"/>
  <c r="J95" i="1"/>
  <c r="F95" i="1"/>
  <c r="K85" i="1"/>
  <c r="J94" i="1"/>
  <c r="F94" i="1"/>
  <c r="H85" i="1"/>
  <c r="F93" i="1"/>
  <c r="J92" i="1"/>
  <c r="J91" i="1"/>
  <c r="F91" i="1"/>
  <c r="J90" i="1"/>
  <c r="J89" i="1"/>
  <c r="F89" i="1"/>
  <c r="I85" i="1"/>
  <c r="F87" i="1"/>
  <c r="L85" i="1"/>
  <c r="C85" i="1"/>
  <c r="K83" i="1"/>
  <c r="I83" i="1"/>
  <c r="C83" i="1"/>
  <c r="F84" i="1"/>
  <c r="G83" i="1"/>
  <c r="E83" i="1"/>
  <c r="D83" i="1"/>
  <c r="B83" i="1"/>
  <c r="F82" i="1"/>
  <c r="J81" i="1"/>
  <c r="F81" i="1"/>
  <c r="F80" i="1"/>
  <c r="J79" i="1"/>
  <c r="F79" i="1"/>
  <c r="J78" i="1"/>
  <c r="F78" i="1"/>
  <c r="F77" i="1"/>
  <c r="J76" i="1"/>
  <c r="J75" i="1"/>
  <c r="F75" i="1"/>
  <c r="J74" i="1"/>
  <c r="F74" i="1"/>
  <c r="J73" i="1"/>
  <c r="J72" i="1"/>
  <c r="F72" i="1"/>
  <c r="J71" i="1"/>
  <c r="F71" i="1"/>
  <c r="J70" i="1"/>
  <c r="J69" i="1"/>
  <c r="F69" i="1"/>
  <c r="J68" i="1"/>
  <c r="F68" i="1"/>
  <c r="J66" i="1"/>
  <c r="J65" i="1"/>
  <c r="F65" i="1"/>
  <c r="J64" i="1"/>
  <c r="F64" i="1"/>
  <c r="J62" i="1"/>
  <c r="F61" i="1"/>
  <c r="J60" i="1"/>
  <c r="J58" i="1"/>
  <c r="F58" i="1"/>
  <c r="M58" i="1" s="1"/>
  <c r="J56" i="1"/>
  <c r="F55" i="1"/>
  <c r="J53" i="1"/>
  <c r="F53" i="1"/>
  <c r="J51" i="1"/>
  <c r="J49" i="1"/>
  <c r="F49" i="1"/>
  <c r="J48" i="1"/>
  <c r="J46" i="1"/>
  <c r="J45" i="1"/>
  <c r="F45" i="1"/>
  <c r="K33" i="1"/>
  <c r="J44" i="1"/>
  <c r="F44" i="1"/>
  <c r="J43" i="1"/>
  <c r="J42" i="1"/>
  <c r="J41" i="1"/>
  <c r="F41" i="1"/>
  <c r="J40" i="1"/>
  <c r="C33" i="1"/>
  <c r="J37" i="1"/>
  <c r="F37" i="1"/>
  <c r="J36" i="1"/>
  <c r="F36" i="1"/>
  <c r="J35" i="1"/>
  <c r="F35" i="1"/>
  <c r="I33" i="1"/>
  <c r="L33" i="1"/>
  <c r="F32" i="1"/>
  <c r="J31" i="1"/>
  <c r="F31" i="1"/>
  <c r="B27" i="1"/>
  <c r="J30" i="1"/>
  <c r="F30" i="1"/>
  <c r="H27" i="1"/>
  <c r="J29" i="1"/>
  <c r="F29" i="1"/>
  <c r="I27" i="1"/>
  <c r="E27" i="1"/>
  <c r="L27" i="1"/>
  <c r="K27" i="1"/>
  <c r="G27" i="1"/>
  <c r="C27" i="1"/>
  <c r="J26" i="1"/>
  <c r="F26" i="1"/>
  <c r="I22" i="1"/>
  <c r="F25" i="1"/>
  <c r="J24" i="1"/>
  <c r="B22" i="1"/>
  <c r="K22" i="1"/>
  <c r="H22" i="1"/>
  <c r="C22" i="1"/>
  <c r="L22" i="1"/>
  <c r="E22" i="1"/>
  <c r="J21" i="1"/>
  <c r="F21" i="1"/>
  <c r="F20" i="1"/>
  <c r="K15" i="1"/>
  <c r="J18" i="1"/>
  <c r="C15" i="1"/>
  <c r="F18" i="1"/>
  <c r="H15" i="1"/>
  <c r="L15" i="1"/>
  <c r="E15" i="1"/>
  <c r="J14" i="1"/>
  <c r="E9" i="1"/>
  <c r="I9" i="1"/>
  <c r="B9" i="1"/>
  <c r="H9" i="1"/>
  <c r="F10" i="1"/>
  <c r="L9" i="1"/>
  <c r="D9" i="1"/>
  <c r="M18" i="1" l="1"/>
  <c r="M29" i="1"/>
  <c r="M35" i="1"/>
  <c r="M41" i="1"/>
  <c r="M94" i="1"/>
  <c r="M31" i="1"/>
  <c r="M49" i="1"/>
  <c r="M95" i="1"/>
  <c r="M108" i="1"/>
  <c r="M68" i="1"/>
  <c r="M64" i="1"/>
  <c r="M21" i="1"/>
  <c r="M65" i="1"/>
  <c r="M71" i="1"/>
  <c r="M81" i="1"/>
  <c r="M107" i="1"/>
  <c r="M26" i="1"/>
  <c r="M37" i="1"/>
  <c r="M78" i="1"/>
  <c r="M100" i="1"/>
  <c r="F113" i="1"/>
  <c r="M69" i="1"/>
  <c r="M74" i="1"/>
  <c r="M79" i="1"/>
  <c r="M97" i="1"/>
  <c r="M101" i="1"/>
  <c r="M45" i="1"/>
  <c r="J25" i="1"/>
  <c r="M25" i="1" s="1"/>
  <c r="M36" i="1"/>
  <c r="H113" i="1"/>
  <c r="J113" i="1" s="1"/>
  <c r="J114" i="1"/>
  <c r="M114" i="1" s="1"/>
  <c r="L119" i="1"/>
  <c r="J10" i="1"/>
  <c r="G9" i="1"/>
  <c r="F14" i="1"/>
  <c r="M14" i="1" s="1"/>
  <c r="J16" i="1"/>
  <c r="F23" i="1"/>
  <c r="F40" i="1"/>
  <c r="M40" i="1" s="1"/>
  <c r="F43" i="1"/>
  <c r="M43" i="1" s="1"/>
  <c r="J55" i="1"/>
  <c r="M55" i="1" s="1"/>
  <c r="F70" i="1"/>
  <c r="M70" i="1" s="1"/>
  <c r="F73" i="1"/>
  <c r="M73" i="1" s="1"/>
  <c r="F76" i="1"/>
  <c r="M76" i="1" s="1"/>
  <c r="F92" i="1"/>
  <c r="M92" i="1" s="1"/>
  <c r="B103" i="1"/>
  <c r="F104" i="1"/>
  <c r="K103" i="1"/>
  <c r="J106" i="1"/>
  <c r="M106" i="1" s="1"/>
  <c r="J109" i="1"/>
  <c r="M109" i="1" s="1"/>
  <c r="F112" i="1"/>
  <c r="M112" i="1" s="1"/>
  <c r="B110" i="1"/>
  <c r="J117" i="1"/>
  <c r="J115" i="1" s="1"/>
  <c r="H115" i="1"/>
  <c r="F11" i="1"/>
  <c r="J13" i="1"/>
  <c r="I15" i="1"/>
  <c r="H33" i="1"/>
  <c r="J39" i="1"/>
  <c r="F46" i="1"/>
  <c r="M46" i="1" s="1"/>
  <c r="F47" i="1"/>
  <c r="M53" i="1"/>
  <c r="F66" i="1"/>
  <c r="M66" i="1" s="1"/>
  <c r="D85" i="1"/>
  <c r="E85" i="1"/>
  <c r="M91" i="1"/>
  <c r="F102" i="1"/>
  <c r="M102" i="1" s="1"/>
  <c r="F28" i="1"/>
  <c r="D27" i="1"/>
  <c r="K9" i="1"/>
  <c r="B15" i="1"/>
  <c r="F24" i="1"/>
  <c r="M24" i="1" s="1"/>
  <c r="J23" i="1"/>
  <c r="J22" i="1" s="1"/>
  <c r="G22" i="1"/>
  <c r="J28" i="1"/>
  <c r="M30" i="1"/>
  <c r="B33" i="1"/>
  <c r="F51" i="1"/>
  <c r="M51" i="1" s="1"/>
  <c r="G85" i="1"/>
  <c r="C9" i="1"/>
  <c r="C119" i="1" s="1"/>
  <c r="F16" i="1"/>
  <c r="F48" i="1"/>
  <c r="M48" i="1" s="1"/>
  <c r="F54" i="1"/>
  <c r="F60" i="1"/>
  <c r="M60" i="1" s="1"/>
  <c r="F62" i="1"/>
  <c r="M62" i="1" s="1"/>
  <c r="M75" i="1"/>
  <c r="J77" i="1"/>
  <c r="M77" i="1" s="1"/>
  <c r="J80" i="1"/>
  <c r="M80" i="1" s="1"/>
  <c r="F83" i="1"/>
  <c r="J93" i="1"/>
  <c r="M93" i="1" s="1"/>
  <c r="J96" i="1"/>
  <c r="M96" i="1" s="1"/>
  <c r="F105" i="1"/>
  <c r="M105" i="1" s="1"/>
  <c r="D103" i="1"/>
  <c r="J111" i="1"/>
  <c r="J110" i="1" s="1"/>
  <c r="G110" i="1"/>
  <c r="F116" i="1"/>
  <c r="G33" i="1"/>
  <c r="D33" i="1"/>
  <c r="F34" i="1"/>
  <c r="M44" i="1"/>
  <c r="H83" i="1"/>
  <c r="J84" i="1"/>
  <c r="J83" i="1" s="1"/>
  <c r="F90" i="1"/>
  <c r="M90" i="1" s="1"/>
  <c r="B85" i="1"/>
  <c r="M99" i="1"/>
  <c r="J11" i="1"/>
  <c r="F12" i="1"/>
  <c r="F13" i="1"/>
  <c r="G15" i="1"/>
  <c r="D15" i="1"/>
  <c r="D22" i="1"/>
  <c r="J32" i="1"/>
  <c r="M32" i="1" s="1"/>
  <c r="E33" i="1"/>
  <c r="F39" i="1"/>
  <c r="F42" i="1"/>
  <c r="M42" i="1" s="1"/>
  <c r="J47" i="1"/>
  <c r="J54" i="1"/>
  <c r="F56" i="1"/>
  <c r="M56" i="1" s="1"/>
  <c r="J61" i="1"/>
  <c r="M61" i="1" s="1"/>
  <c r="M72" i="1"/>
  <c r="J82" i="1"/>
  <c r="M82" i="1" s="1"/>
  <c r="M89" i="1"/>
  <c r="M98" i="1"/>
  <c r="I103" i="1"/>
  <c r="F118" i="1"/>
  <c r="M118" i="1" s="1"/>
  <c r="J12" i="1"/>
  <c r="J20" i="1"/>
  <c r="M20" i="1" s="1"/>
  <c r="J34" i="1"/>
  <c r="J87" i="1"/>
  <c r="B119" i="1" l="1"/>
  <c r="J85" i="1"/>
  <c r="M117" i="1"/>
  <c r="M12" i="1"/>
  <c r="M113" i="1"/>
  <c r="M39" i="1"/>
  <c r="I119" i="1"/>
  <c r="K119" i="1"/>
  <c r="F110" i="1"/>
  <c r="D119" i="1"/>
  <c r="H119" i="1"/>
  <c r="J103" i="1"/>
  <c r="E119" i="1"/>
  <c r="M54" i="1"/>
  <c r="M11" i="1"/>
  <c r="F115" i="1"/>
  <c r="M116" i="1"/>
  <c r="M111" i="1"/>
  <c r="M84" i="1"/>
  <c r="F22" i="1"/>
  <c r="M23" i="1"/>
  <c r="M13" i="1"/>
  <c r="M16" i="1"/>
  <c r="F15" i="1"/>
  <c r="J27" i="1"/>
  <c r="F27" i="1"/>
  <c r="M28" i="1"/>
  <c r="M47" i="1"/>
  <c r="J15" i="1"/>
  <c r="M87" i="1"/>
  <c r="G119" i="1"/>
  <c r="F85" i="1"/>
  <c r="M104" i="1"/>
  <c r="F103" i="1"/>
  <c r="J9" i="1"/>
  <c r="F33" i="1"/>
  <c r="M34" i="1"/>
  <c r="J33" i="1"/>
  <c r="F9" i="1"/>
  <c r="M10" i="1"/>
  <c r="F119" i="1" l="1"/>
  <c r="M27" i="1"/>
  <c r="M83" i="1"/>
  <c r="M110" i="1"/>
  <c r="M33" i="1"/>
  <c r="M115" i="1"/>
  <c r="J119" i="1"/>
  <c r="M15" i="1"/>
  <c r="M9" i="1"/>
  <c r="M85" i="1"/>
  <c r="M103" i="1"/>
  <c r="M22" i="1"/>
  <c r="M119" i="1" l="1"/>
  <c r="F120" i="1" s="1"/>
  <c r="M120" i="1" l="1"/>
  <c r="H120" i="1"/>
  <c r="L120" i="1"/>
  <c r="K120" i="1"/>
  <c r="I120" i="1"/>
  <c r="C120" i="1"/>
  <c r="E120" i="1"/>
  <c r="D120" i="1"/>
  <c r="B120" i="1"/>
  <c r="G120" i="1"/>
  <c r="J120" i="1"/>
</calcChain>
</file>

<file path=xl/sharedStrings.xml><?xml version="1.0" encoding="utf-8"?>
<sst xmlns="http://schemas.openxmlformats.org/spreadsheetml/2006/main" count="134" uniqueCount="131">
  <si>
    <t>SECCIÓN B:  INSTITUCIONES DESCENTRALIZADAS NO EMPRESARIALES</t>
  </si>
  <si>
    <t>I -   SUMARIOS</t>
  </si>
  <si>
    <t>SUMARIO No. 1  COMPOSICIÓN DE INGRESOS</t>
  </si>
  <si>
    <t>( En US dólares )</t>
  </si>
  <si>
    <t>INSTITUCIONES</t>
  </si>
  <si>
    <t>INGRESOS CORRIENTES</t>
  </si>
  <si>
    <t>INGRESOS DE CAPITAL</t>
  </si>
  <si>
    <t>FINANCIAMIENTO</t>
  </si>
  <si>
    <t>Total General</t>
  </si>
  <si>
    <t>Transferencias del Sector Público</t>
  </si>
  <si>
    <t>Ingresos Propios</t>
  </si>
  <si>
    <t>Total</t>
  </si>
  <si>
    <t>Internos</t>
  </si>
  <si>
    <t>Externo</t>
  </si>
  <si>
    <t>Contribuciones a la Seguridad Social</t>
  </si>
  <si>
    <t>Venta de Bienes y Servicios</t>
  </si>
  <si>
    <t>Ingresos Financieros y Otros Rubros</t>
  </si>
  <si>
    <t>Venta de Activos Fijos</t>
  </si>
  <si>
    <t>Recuperación de Inversiones Financieras</t>
  </si>
  <si>
    <t>0500 PRESIDENCIA DE LA REPÚBLICA</t>
  </si>
  <si>
    <t>0501 Instituto Nacional de los Deportes de El Salvador</t>
  </si>
  <si>
    <t>0504 Instituto Salvadoreño para el Desarrollo de la Mujer</t>
  </si>
  <si>
    <t>0556 Dirección Nacional de Obras Municipales</t>
  </si>
  <si>
    <t>0557 Dirección Nacional de Compras Públicas</t>
  </si>
  <si>
    <t>0558 Agencia de Promoción de Inversiones y Expotaciones de El Salvador</t>
  </si>
  <si>
    <t>2300 RAMO DE GOBERNACIÓN Y DESARROLLO TERRITORIAL</t>
  </si>
  <si>
    <t>2304 Instituto Administrador de los Beneficios y Prestaciones</t>
  </si>
  <si>
    <t xml:space="preserve">       Sociales de los Veteranos Militares y Excombatientes</t>
  </si>
  <si>
    <t>2305 Consejo Nacional para la Inclusión de las Personas con</t>
  </si>
  <si>
    <t xml:space="preserve">   Discapacidad</t>
  </si>
  <si>
    <t>2306 Cuerpo de Bomberos de El Salvador</t>
  </si>
  <si>
    <t>2307 Dirección de Integracion</t>
  </si>
  <si>
    <t>2400 RAMO DE  JUSTICIA Y SEGURIDAD PÚBLICA</t>
  </si>
  <si>
    <t>2401 Academia Nacional de Seguridad Pública</t>
  </si>
  <si>
    <t>2402 Unidad Técnica Ejecutiva</t>
  </si>
  <si>
    <t>2403 Consejo Nacional de Administración de Bienes</t>
  </si>
  <si>
    <t>2404  Registro Nacional de las Personas Naturales</t>
  </si>
  <si>
    <t>3100 RAMO DE EDUCACIÓN</t>
  </si>
  <si>
    <t>3101 Universidad de El Salvador</t>
  </si>
  <si>
    <t>3105 Caja Mutual de los Empleados del Ministerio de Educación</t>
  </si>
  <si>
    <t>3107 Instituto Salvadoreño de Bienestar Magisterial</t>
  </si>
  <si>
    <t>3109 Consejo Nacional de la Primera Infancia, Niñez y Adolescencia</t>
  </si>
  <si>
    <t>3110 Instituto Crecer Juntos</t>
  </si>
  <si>
    <t>3200 RAMO DE SALUD</t>
  </si>
  <si>
    <t>3201 Hospital Nacional Rosales</t>
  </si>
  <si>
    <t>3202 Hospital Nacional "Benjamín Bloom"</t>
  </si>
  <si>
    <t>3203 Hospital Nacional de la Mujer "Dra. María Isabel Rodriguez"</t>
  </si>
  <si>
    <t>3204 Hospital Nacional Psiquiátrico "Dr. José Molina Martínez"</t>
  </si>
  <si>
    <t>3205 Hosp. Nac. de Neumología y Medicina Familiar "Dr. José</t>
  </si>
  <si>
    <t xml:space="preserve">  Antonio Saldaña", San Salvador</t>
  </si>
  <si>
    <t>3206 Hospital Nacional "San Juan de Dios", Santa Ana</t>
  </si>
  <si>
    <t>3207 Hospital Nacional "Francisco Menéndez", Ahuachapán</t>
  </si>
  <si>
    <t>3208 Hospital Nacional "Dr. Jorge Mazzini Villacorta", Sonsonate</t>
  </si>
  <si>
    <t>3209 Hospital Nacional "Dr. Luis Edmundo Vásquez". Chalatenango</t>
  </si>
  <si>
    <t>3210 Hospital Nacional "San Rafael", Santa Tecla, La Libertad</t>
  </si>
  <si>
    <t>3211 Hospital Nacional "Santa Gertrudis", San Vicente</t>
  </si>
  <si>
    <t>3212 Hospital Nacional "Santa Teresa", Zacatecoluca</t>
  </si>
  <si>
    <t>3213 Hospital Nacional "San Juan de Dios", San Miguel</t>
  </si>
  <si>
    <t>3214 Hospital Nacional "San Pedro", Usulután</t>
  </si>
  <si>
    <t>3215 Hospital Nacional "Dr. Juan José Fernández", Zacamil</t>
  </si>
  <si>
    <t>3216 Hospital Nacional "Enfermera Angélica Vidal de Najarro"</t>
  </si>
  <si>
    <t xml:space="preserve">      San Bartolo, San Salvador</t>
  </si>
  <si>
    <t>3217 Hospital Nacional "Nuestra Señora de Fátima"</t>
  </si>
  <si>
    <t xml:space="preserve">    Cojutepeque, Cuscatlán</t>
  </si>
  <si>
    <t>3218 Hospital Nacional de La Unión</t>
  </si>
  <si>
    <t>3219 Hospital Nacional de Ilobasco</t>
  </si>
  <si>
    <t>3220 Hospital Nacional de Nueva Guadalupe</t>
  </si>
  <si>
    <t xml:space="preserve">3221 Hospital Nacional "Monseñor Oscar Arnulfo Romero y </t>
  </si>
  <si>
    <t xml:space="preserve">      Galdámez", Ciudad Barrios, San Miguel</t>
  </si>
  <si>
    <t>3222 Hospital Nacional "San Jerónimo Emiliani",</t>
  </si>
  <si>
    <t xml:space="preserve">           Sensuntepeque, Cabañas</t>
  </si>
  <si>
    <t>3223 Hospital Nacional de Chalchuapa</t>
  </si>
  <si>
    <t>3224 Hospital Nacional "Arturo Morales", Metapán, Santa Ana</t>
  </si>
  <si>
    <t>3225 Hospital Nacional "Dr. Héctor Antonio Hernández Flores",</t>
  </si>
  <si>
    <t xml:space="preserve">      San Francisco Gotera, Morazán</t>
  </si>
  <si>
    <t>3226 Hospital Nacional de Santa Rosa de Lima</t>
  </si>
  <si>
    <t>3227 Hospital Nacional de Nueva Concepción</t>
  </si>
  <si>
    <t>3228 Hospital Nacional "Dr. Jorge Arturo Mena", Santiago</t>
  </si>
  <si>
    <t xml:space="preserve">      de María, Usulután</t>
  </si>
  <si>
    <t>3229 Hospital Nacional de Jiquilisco</t>
  </si>
  <si>
    <t>3230 Hospital Nacional de Suchitoto</t>
  </si>
  <si>
    <t>3231 Consejo Superior de Salud Pública</t>
  </si>
  <si>
    <t>3232 Instituto Salvadoreño de Rehabilitación Integral</t>
  </si>
  <si>
    <t>3233 Hogar de Ancianos "Narcisa Castillo", Santa Ana</t>
  </si>
  <si>
    <t>3234 Cruz Roja Salvadoreña</t>
  </si>
  <si>
    <t>3235 Fondo Solidario para la Salud</t>
  </si>
  <si>
    <t>3237 Hospital Nacional El Salvador</t>
  </si>
  <si>
    <t>3238  Centro de Maternidad Nacer con Cariño "El Nido"</t>
  </si>
  <si>
    <t>3239  Instituto Especializado “Hospital El Salvador”</t>
  </si>
  <si>
    <t>3240  Sistema de Emergencias Médicas</t>
  </si>
  <si>
    <t>3241 Superintendencia de Regulación Sanitaria</t>
  </si>
  <si>
    <t>3242 Consejo Nacional de las Especialidades Médicas</t>
  </si>
  <si>
    <t>3243 Consejo Salvadoreño de Transplantes</t>
  </si>
  <si>
    <t>3300 RAMO DE TRABAJO Y PREVISIÓN SOCIAL</t>
  </si>
  <si>
    <t>3303 Instituto Salvadoreño del Seguro Social</t>
  </si>
  <si>
    <t>4100 RAMO DE ECONOMÍA</t>
  </si>
  <si>
    <t>4101 Centro Internacional de Ferias y Convenciones de</t>
  </si>
  <si>
    <t xml:space="preserve">     El Salvador</t>
  </si>
  <si>
    <t>4103 Consejo de Vigilancia de la Profesión de Contaduría</t>
  </si>
  <si>
    <t xml:space="preserve">      Pública y Auditoría</t>
  </si>
  <si>
    <t>4109 Superintendencia General  de Electricidad y Telecomunicaciones</t>
  </si>
  <si>
    <t>4114 Centro Nacional de Registros</t>
  </si>
  <si>
    <t>4115 Fondo de Inversión Nacional en Electricidad y Telefonía</t>
  </si>
  <si>
    <t>4117 Superintendencia de Competencia</t>
  </si>
  <si>
    <t>4118 Defensoría del Consumidor</t>
  </si>
  <si>
    <t>4120 Consejo Nacional de Calidad</t>
  </si>
  <si>
    <t>4121 Instituto Salvadoreño de Fomento Cooperativo</t>
  </si>
  <si>
    <t>4122 Comisión Nacional de la Micro y Pequeña Empresa</t>
  </si>
  <si>
    <t>4123 Dirección General de Energía Hidrocarburos y Minas</t>
  </si>
  <si>
    <t>4124 Ente Nacional de Transmisión Electrica</t>
  </si>
  <si>
    <t>4125 Agencia Administradora de Fondos Bitcoin</t>
  </si>
  <si>
    <t>4126 Comisión Nacional de Activos Digitales</t>
  </si>
  <si>
    <t>4127 Instituto Nacional de Capacitación y Formación</t>
  </si>
  <si>
    <t>4200 RAMO DE AGRICULTURA Y GANADERÍA</t>
  </si>
  <si>
    <t>4201 Instituto Salvadoreño de Transformación Agraria</t>
  </si>
  <si>
    <t>4202 Centro Nacional de Tecnología Agropecuaria y Forestal</t>
  </si>
  <si>
    <t>4203 Escuela Nacional de Agricultura</t>
  </si>
  <si>
    <t>4208 Instituto de Bienestar Animal</t>
  </si>
  <si>
    <t>4210 Instituto Salvadoreño del Café</t>
  </si>
  <si>
    <t>4211 Centro de Desarrollo de Comercio Agropecuario</t>
  </si>
  <si>
    <t>4300 RAMO DE OBRAS PÚBLICAS Y DE TRANSPORTE</t>
  </si>
  <si>
    <t>4304 Autoridad de Aviación Civil</t>
  </si>
  <si>
    <t>4308 Fondo de Atención a las Víctimas de Accidentes de Tránsito</t>
  </si>
  <si>
    <t>4400 RAMO DE MEDIO AMBIENTE Y RECURSOS NATURALES</t>
  </si>
  <si>
    <t>4404 Autoridad Salvadoreña del Agua</t>
  </si>
  <si>
    <t>4600 RAMO DE TURISMO</t>
  </si>
  <si>
    <t>4601 Instituto Salvadoreño de Turismo</t>
  </si>
  <si>
    <t>4602 Corporación Salvadoreña de Turismo</t>
  </si>
  <si>
    <t>4603 Autoridad de Planificación del Centro Histórico de San Salvador</t>
  </si>
  <si>
    <t xml:space="preserve">                                   TOTAL GENERAL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</si>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</sst>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12" x14ac:knownFonts="1">
    <font>
      <sz val="10"/>
      <name val="Arial"/>
    </font>
    <font>
      <b/>
      <sz val="32"/>
      <name val="Museo Sans 900"/>
      <family val="3"/>
    </font>
    <font>
      <sz val="10"/>
      <name val="Museo Sans 100"/>
      <family val="3"/>
    </font>
    <font>
      <b/>
      <sz val="16"/>
      <name val="Museo Sans 9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b/>
      <u/>
      <sz val="10"/>
      <name val="Museo Sans 100"/>
      <family val="3"/>
    </font>
    <font>
      <b/>
      <u val="singleAccounting"/>
      <sz val="10"/>
      <name val="Museo Sans 100"/>
      <family val="3"/>
    </font>
    <font>
      <sz val="9"/>
      <name val="Museo Sans 100"/>
      <family val="3"/>
    </font>
    <font>
      <b/>
      <sz val="10"/>
      <color indexed="8"/>
      <name val="Museo Sans 100"/>
      <family val="3"/>
    </font>
    <font>
      <b/>
      <sz val="12"/>
      <name val="Museo Sans 700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1" fontId="7" fillId="0" borderId="15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8" fillId="0" borderId="16" xfId="1" applyNumberFormat="1" applyFont="1" applyFill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41" fontId="2" fillId="0" borderId="15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left" vertical="center" wrapText="1" indent="2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 wrapText="1" indent="1"/>
    </xf>
    <xf numFmtId="41" fontId="2" fillId="0" borderId="19" xfId="1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 wrapText="1" indent="3"/>
    </xf>
    <xf numFmtId="0" fontId="2" fillId="0" borderId="17" xfId="0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top" wrapText="1" indent="1"/>
    </xf>
    <xf numFmtId="41" fontId="2" fillId="0" borderId="18" xfId="1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 wrapText="1"/>
    </xf>
    <xf numFmtId="41" fontId="7" fillId="0" borderId="18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64" fontId="10" fillId="0" borderId="21" xfId="2" applyNumberFormat="1" applyFont="1" applyFill="1" applyBorder="1" applyAlignment="1">
      <alignment horizontal="right" vertical="center" indent="1"/>
    </xf>
    <xf numFmtId="164" fontId="10" fillId="0" borderId="20" xfId="2" applyNumberFormat="1" applyFont="1" applyFill="1" applyBorder="1" applyAlignment="1">
      <alignment horizontal="right" vertical="center" indent="1"/>
    </xf>
    <xf numFmtId="164" fontId="10" fillId="0" borderId="22" xfId="2" applyNumberFormat="1" applyFont="1" applyFill="1" applyBorder="1" applyAlignment="1">
      <alignment horizontal="right" vertical="center" indent="1"/>
    </xf>
    <xf numFmtId="41" fontId="8" fillId="0" borderId="15" xfId="1" applyNumberFormat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27" xfId="1" applyNumberFormat="1" applyFont="1" applyFill="1" applyBorder="1" applyAlignment="1">
      <alignment vertical="center"/>
    </xf>
    <xf numFmtId="164" fontId="10" fillId="0" borderId="20" xfId="2" applyNumberFormat="1" applyFont="1" applyFill="1" applyBorder="1" applyAlignment="1">
      <alignment vertical="center"/>
    </xf>
    <xf numFmtId="164" fontId="10" fillId="0" borderId="28" xfId="2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 wrapText="1" indent="1"/>
    </xf>
    <xf numFmtId="0" fontId="9" fillId="0" borderId="20" xfId="0" applyFont="1" applyFill="1" applyBorder="1" applyAlignment="1">
      <alignment horizontal="left" vertical="center" wrapText="1"/>
    </xf>
    <xf numFmtId="41" fontId="2" fillId="0" borderId="24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A12E-398F-4E39-B7EE-417B926E348B}">
  <sheetPr>
    <tabColor rgb="FF00B050"/>
  </sheetPr>
  <dimension ref="A2:M121"/>
  <sheetViews>
    <sheetView showGridLines="0" showZeros="0" tabSelected="1" zoomScale="90" zoomScaleNormal="90" zoomScaleSheetLayoutView="70" workbookViewId="0">
      <selection activeCell="G9" sqref="G9"/>
    </sheetView>
  </sheetViews>
  <sheetFormatPr baseColWidth="10" defaultColWidth="11.42578125" defaultRowHeight="12.75" x14ac:dyDescent="0.2"/>
  <cols>
    <col min="1" max="1" width="59.28515625" style="2" customWidth="1"/>
    <col min="2" max="3" width="14.7109375" style="2" customWidth="1"/>
    <col min="4" max="5" width="13.7109375" style="2" customWidth="1"/>
    <col min="6" max="6" width="15.28515625" style="2" customWidth="1"/>
    <col min="7" max="7" width="13.7109375" style="2" customWidth="1"/>
    <col min="8" max="8" width="12.7109375" style="2" hidden="1" customWidth="1"/>
    <col min="9" max="10" width="14.7109375" style="2" customWidth="1"/>
    <col min="11" max="11" width="16.7109375" style="2" customWidth="1"/>
    <col min="12" max="12" width="13.7109375" style="2" hidden="1" customWidth="1"/>
    <col min="13" max="13" width="14.7109375" style="2" customWidth="1"/>
    <col min="14" max="16384" width="11.42578125" style="2"/>
  </cols>
  <sheetData>
    <row r="2" spans="1:13" ht="46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0.7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3" customHeight="1" thickBot="1" x14ac:dyDescent="0.25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30.75" customHeight="1" thickTop="1" thickBot="1" x14ac:dyDescent="0.25">
      <c r="A6" s="4" t="s">
        <v>4</v>
      </c>
      <c r="B6" s="5" t="s">
        <v>5</v>
      </c>
      <c r="C6" s="6"/>
      <c r="D6" s="6"/>
      <c r="E6" s="6"/>
      <c r="F6" s="7"/>
      <c r="G6" s="8" t="s">
        <v>6</v>
      </c>
      <c r="H6" s="9"/>
      <c r="I6" s="9"/>
      <c r="J6" s="9"/>
      <c r="K6" s="10" t="s">
        <v>7</v>
      </c>
      <c r="L6" s="11"/>
      <c r="M6" s="12" t="s">
        <v>8</v>
      </c>
    </row>
    <row r="7" spans="1:13" ht="24.95" customHeight="1" thickTop="1" thickBot="1" x14ac:dyDescent="0.25">
      <c r="A7" s="13"/>
      <c r="B7" s="14" t="s">
        <v>9</v>
      </c>
      <c r="C7" s="15" t="s">
        <v>10</v>
      </c>
      <c r="D7" s="15"/>
      <c r="E7" s="15"/>
      <c r="F7" s="16" t="s">
        <v>11</v>
      </c>
      <c r="G7" s="17" t="s">
        <v>9</v>
      </c>
      <c r="H7" s="15" t="s">
        <v>10</v>
      </c>
      <c r="I7" s="15"/>
      <c r="J7" s="17" t="s">
        <v>11</v>
      </c>
      <c r="K7" s="18" t="s">
        <v>12</v>
      </c>
      <c r="L7" s="19" t="s">
        <v>13</v>
      </c>
      <c r="M7" s="20"/>
    </row>
    <row r="8" spans="1:13" ht="65.099999999999994" customHeight="1" thickTop="1" x14ac:dyDescent="0.2">
      <c r="A8" s="21"/>
      <c r="B8" s="14"/>
      <c r="C8" s="22" t="s">
        <v>14</v>
      </c>
      <c r="D8" s="22" t="s">
        <v>15</v>
      </c>
      <c r="E8" s="22" t="s">
        <v>16</v>
      </c>
      <c r="F8" s="16"/>
      <c r="G8" s="17"/>
      <c r="H8" s="22" t="s">
        <v>17</v>
      </c>
      <c r="I8" s="22" t="s">
        <v>18</v>
      </c>
      <c r="J8" s="17"/>
      <c r="K8" s="23"/>
      <c r="L8" s="18"/>
      <c r="M8" s="24"/>
    </row>
    <row r="9" spans="1:13" ht="30" customHeight="1" x14ac:dyDescent="0.2">
      <c r="A9" s="25" t="s">
        <v>19</v>
      </c>
      <c r="B9" s="26">
        <f>SUM(B10:B14)</f>
        <v>71156443</v>
      </c>
      <c r="C9" s="27">
        <f t="shared" ref="C9:M9" si="0">SUM(C10:C14)</f>
        <v>0</v>
      </c>
      <c r="D9" s="28">
        <f t="shared" si="0"/>
        <v>500000</v>
      </c>
      <c r="E9" s="28">
        <f t="shared" si="0"/>
        <v>500000</v>
      </c>
      <c r="F9" s="29">
        <f t="shared" si="0"/>
        <v>72156443</v>
      </c>
      <c r="G9" s="28">
        <f t="shared" si="0"/>
        <v>421468585</v>
      </c>
      <c r="H9" s="27">
        <f t="shared" si="0"/>
        <v>0</v>
      </c>
      <c r="I9" s="27">
        <f t="shared" si="0"/>
        <v>0</v>
      </c>
      <c r="J9" s="29">
        <f t="shared" si="0"/>
        <v>421468585</v>
      </c>
      <c r="K9" s="30">
        <f t="shared" si="0"/>
        <v>0</v>
      </c>
      <c r="L9" s="31">
        <f t="shared" si="0"/>
        <v>0</v>
      </c>
      <c r="M9" s="32">
        <f t="shared" si="0"/>
        <v>493625028</v>
      </c>
    </row>
    <row r="10" spans="1:13" ht="24.95" customHeight="1" x14ac:dyDescent="0.2">
      <c r="A10" s="33" t="s">
        <v>20</v>
      </c>
      <c r="B10" s="34">
        <v>23823442</v>
      </c>
      <c r="C10" s="35">
        <v>0</v>
      </c>
      <c r="D10" s="35">
        <v>500000</v>
      </c>
      <c r="E10" s="35">
        <v>500000</v>
      </c>
      <c r="F10" s="36">
        <f>SUM(B10:E10)</f>
        <v>24823442</v>
      </c>
      <c r="G10" s="35">
        <v>4794360</v>
      </c>
      <c r="H10" s="35">
        <v>0</v>
      </c>
      <c r="I10" s="35">
        <v>0</v>
      </c>
      <c r="J10" s="36">
        <f>SUM(G10:I10)</f>
        <v>4794360</v>
      </c>
      <c r="K10" s="36">
        <v>0</v>
      </c>
      <c r="L10" s="36"/>
      <c r="M10" s="37">
        <f>+F10+J10+K10</f>
        <v>29617802</v>
      </c>
    </row>
    <row r="11" spans="1:13" ht="24.95" customHeight="1" x14ac:dyDescent="0.2">
      <c r="A11" s="33" t="s">
        <v>21</v>
      </c>
      <c r="B11" s="34">
        <v>7237221</v>
      </c>
      <c r="C11" s="35">
        <v>0</v>
      </c>
      <c r="D11" s="35">
        <v>0</v>
      </c>
      <c r="E11" s="35">
        <v>0</v>
      </c>
      <c r="F11" s="36">
        <f>SUM(B11:E11)</f>
        <v>7237221</v>
      </c>
      <c r="G11" s="35">
        <v>0</v>
      </c>
      <c r="H11" s="35">
        <v>0</v>
      </c>
      <c r="I11" s="35">
        <v>0</v>
      </c>
      <c r="J11" s="36">
        <f>SUM(G11:I11)</f>
        <v>0</v>
      </c>
      <c r="K11" s="36">
        <v>0</v>
      </c>
      <c r="L11" s="36"/>
      <c r="M11" s="37">
        <f>+F11+J11+K11</f>
        <v>7237221</v>
      </c>
    </row>
    <row r="12" spans="1:13" ht="24.95" customHeight="1" x14ac:dyDescent="0.2">
      <c r="A12" s="33" t="s">
        <v>22</v>
      </c>
      <c r="B12" s="34">
        <v>30437752</v>
      </c>
      <c r="C12" s="35">
        <v>0</v>
      </c>
      <c r="D12" s="35">
        <v>0</v>
      </c>
      <c r="E12" s="35">
        <v>0</v>
      </c>
      <c r="F12" s="36">
        <f>SUM(B12:E12)</f>
        <v>30437752</v>
      </c>
      <c r="G12" s="35">
        <v>395361780</v>
      </c>
      <c r="H12" s="35">
        <v>0</v>
      </c>
      <c r="I12" s="35">
        <v>0</v>
      </c>
      <c r="J12" s="36">
        <f>SUM(G12:I12)</f>
        <v>395361780</v>
      </c>
      <c r="K12" s="36">
        <v>0</v>
      </c>
      <c r="L12" s="36"/>
      <c r="M12" s="37">
        <f>+F12+J12+K12</f>
        <v>425799532</v>
      </c>
    </row>
    <row r="13" spans="1:13" ht="24.95" customHeight="1" x14ac:dyDescent="0.2">
      <c r="A13" s="33" t="s">
        <v>23</v>
      </c>
      <c r="B13" s="34">
        <v>6645849</v>
      </c>
      <c r="C13" s="35">
        <v>0</v>
      </c>
      <c r="D13" s="35">
        <v>0</v>
      </c>
      <c r="E13" s="35">
        <v>0</v>
      </c>
      <c r="F13" s="36">
        <f>SUM(B13:E13)</f>
        <v>6645849</v>
      </c>
      <c r="G13" s="35">
        <v>21312445</v>
      </c>
      <c r="H13" s="35">
        <v>0</v>
      </c>
      <c r="I13" s="35">
        <v>0</v>
      </c>
      <c r="J13" s="36">
        <f>SUM(G13:I13)</f>
        <v>21312445</v>
      </c>
      <c r="K13" s="36">
        <v>0</v>
      </c>
      <c r="L13" s="36"/>
      <c r="M13" s="37">
        <f>+F13+J13+K13</f>
        <v>27958294</v>
      </c>
    </row>
    <row r="14" spans="1:13" ht="32.25" customHeight="1" x14ac:dyDescent="0.2">
      <c r="A14" s="33" t="s">
        <v>24</v>
      </c>
      <c r="B14" s="34">
        <v>3012179</v>
      </c>
      <c r="C14" s="35">
        <v>0</v>
      </c>
      <c r="D14" s="35">
        <v>0</v>
      </c>
      <c r="E14" s="35">
        <v>0</v>
      </c>
      <c r="F14" s="36">
        <f>SUM(B14:E14)</f>
        <v>3012179</v>
      </c>
      <c r="G14" s="35">
        <v>0</v>
      </c>
      <c r="H14" s="35">
        <v>0</v>
      </c>
      <c r="I14" s="35">
        <v>0</v>
      </c>
      <c r="J14" s="36">
        <f>SUM(G14:I14)</f>
        <v>0</v>
      </c>
      <c r="K14" s="36">
        <v>0</v>
      </c>
      <c r="L14" s="36"/>
      <c r="M14" s="37">
        <f>+F14+J14+K14</f>
        <v>3012179</v>
      </c>
    </row>
    <row r="15" spans="1:13" ht="30" customHeight="1" x14ac:dyDescent="0.2">
      <c r="A15" s="38" t="s">
        <v>25</v>
      </c>
      <c r="B15" s="26">
        <f>SUM(B16:B21)</f>
        <v>225287349</v>
      </c>
      <c r="C15" s="28">
        <f t="shared" ref="C15:M15" si="1">SUM(C16:C21)</f>
        <v>0</v>
      </c>
      <c r="D15" s="28">
        <f t="shared" si="1"/>
        <v>0</v>
      </c>
      <c r="E15" s="28">
        <f t="shared" si="1"/>
        <v>4350740</v>
      </c>
      <c r="F15" s="29">
        <f t="shared" si="1"/>
        <v>229638089</v>
      </c>
      <c r="G15" s="28">
        <f t="shared" si="1"/>
        <v>200000</v>
      </c>
      <c r="H15" s="28">
        <f t="shared" si="1"/>
        <v>0</v>
      </c>
      <c r="I15" s="28">
        <f t="shared" si="1"/>
        <v>955000</v>
      </c>
      <c r="J15" s="29">
        <f t="shared" si="1"/>
        <v>1155000</v>
      </c>
      <c r="K15" s="29">
        <f t="shared" si="1"/>
        <v>475000</v>
      </c>
      <c r="L15" s="29">
        <f t="shared" si="1"/>
        <v>0</v>
      </c>
      <c r="M15" s="32">
        <f t="shared" si="1"/>
        <v>231268089</v>
      </c>
    </row>
    <row r="16" spans="1:13" ht="18" customHeight="1" x14ac:dyDescent="0.2">
      <c r="A16" s="33" t="s">
        <v>26</v>
      </c>
      <c r="B16" s="34">
        <v>188612176</v>
      </c>
      <c r="C16" s="35">
        <v>0</v>
      </c>
      <c r="D16" s="35">
        <v>0</v>
      </c>
      <c r="E16" s="35">
        <v>1985000</v>
      </c>
      <c r="F16" s="36">
        <f>SUM(B16:E16)</f>
        <v>190597176</v>
      </c>
      <c r="G16" s="35">
        <v>0</v>
      </c>
      <c r="H16" s="35">
        <v>0</v>
      </c>
      <c r="I16" s="35">
        <v>955000</v>
      </c>
      <c r="J16" s="36">
        <f>SUM(G16:I16)</f>
        <v>955000</v>
      </c>
      <c r="K16" s="36">
        <v>475000</v>
      </c>
      <c r="L16" s="36"/>
      <c r="M16" s="37">
        <f>+F16+J16+K16</f>
        <v>192027176</v>
      </c>
    </row>
    <row r="17" spans="1:13" ht="18" customHeight="1" x14ac:dyDescent="0.2">
      <c r="A17" s="39" t="s">
        <v>27</v>
      </c>
      <c r="F17" s="40"/>
      <c r="J17" s="40"/>
      <c r="K17" s="40"/>
      <c r="L17" s="40"/>
      <c r="M17" s="41"/>
    </row>
    <row r="18" spans="1:13" ht="18" customHeight="1" x14ac:dyDescent="0.2">
      <c r="A18" s="42" t="s">
        <v>28</v>
      </c>
      <c r="B18" s="34">
        <v>345354</v>
      </c>
      <c r="C18" s="35">
        <v>0</v>
      </c>
      <c r="D18" s="35">
        <v>0</v>
      </c>
      <c r="E18" s="35">
        <v>0</v>
      </c>
      <c r="F18" s="34">
        <f>SUM(B18:E18)</f>
        <v>345354</v>
      </c>
      <c r="G18" s="34">
        <v>0</v>
      </c>
      <c r="H18" s="35">
        <v>0</v>
      </c>
      <c r="I18" s="35">
        <v>0</v>
      </c>
      <c r="J18" s="34">
        <f>SUM(G18:I18)</f>
        <v>0</v>
      </c>
      <c r="K18" s="34">
        <v>0</v>
      </c>
      <c r="L18" s="34"/>
      <c r="M18" s="43">
        <f>+F18+J18+K18</f>
        <v>345354</v>
      </c>
    </row>
    <row r="19" spans="1:13" ht="18" customHeight="1" x14ac:dyDescent="0.2">
      <c r="A19" s="44" t="s">
        <v>29</v>
      </c>
      <c r="F19" s="40"/>
      <c r="J19" s="40"/>
      <c r="K19" s="40"/>
      <c r="L19" s="40"/>
      <c r="M19" s="45"/>
    </row>
    <row r="20" spans="1:13" ht="24.95" customHeight="1" x14ac:dyDescent="0.2">
      <c r="A20" s="33" t="s">
        <v>30</v>
      </c>
      <c r="B20" s="34">
        <v>20121772</v>
      </c>
      <c r="C20" s="35">
        <v>0</v>
      </c>
      <c r="D20" s="35">
        <v>0</v>
      </c>
      <c r="E20" s="35">
        <v>2365740</v>
      </c>
      <c r="F20" s="34">
        <f>SUM(B20:E20)</f>
        <v>22487512</v>
      </c>
      <c r="G20" s="34">
        <v>200000</v>
      </c>
      <c r="H20" s="35">
        <v>0</v>
      </c>
      <c r="I20" s="35">
        <v>0</v>
      </c>
      <c r="J20" s="34">
        <f>SUM(G20:I20)</f>
        <v>200000</v>
      </c>
      <c r="K20" s="34">
        <v>0</v>
      </c>
      <c r="L20" s="34"/>
      <c r="M20" s="43">
        <f>+F20+J20+K20</f>
        <v>22687512</v>
      </c>
    </row>
    <row r="21" spans="1:13" ht="24.95" customHeight="1" x14ac:dyDescent="0.2">
      <c r="A21" s="33" t="s">
        <v>31</v>
      </c>
      <c r="B21" s="34">
        <v>16208047</v>
      </c>
      <c r="C21" s="35">
        <v>0</v>
      </c>
      <c r="D21" s="35">
        <v>0</v>
      </c>
      <c r="E21" s="35">
        <v>0</v>
      </c>
      <c r="F21" s="34">
        <f>SUM(B21:E21)</f>
        <v>16208047</v>
      </c>
      <c r="G21" s="34">
        <v>0</v>
      </c>
      <c r="H21" s="35">
        <v>0</v>
      </c>
      <c r="I21" s="35">
        <v>0</v>
      </c>
      <c r="J21" s="34">
        <f>SUM(G21:I21)</f>
        <v>0</v>
      </c>
      <c r="K21" s="36">
        <v>0</v>
      </c>
      <c r="L21" s="34"/>
      <c r="M21" s="37">
        <f>+F21+J21+K21</f>
        <v>16208047</v>
      </c>
    </row>
    <row r="22" spans="1:13" ht="30" customHeight="1" x14ac:dyDescent="0.2">
      <c r="A22" s="38" t="s">
        <v>32</v>
      </c>
      <c r="B22" s="26">
        <f>SUM(B23:B26)</f>
        <v>19398576</v>
      </c>
      <c r="C22" s="28">
        <f t="shared" ref="C22:M22" si="2">SUM(C23:C26)</f>
        <v>0</v>
      </c>
      <c r="D22" s="28">
        <f t="shared" si="2"/>
        <v>853480</v>
      </c>
      <c r="E22" s="28">
        <f t="shared" si="2"/>
        <v>14041815</v>
      </c>
      <c r="F22" s="29">
        <f t="shared" si="2"/>
        <v>34293871</v>
      </c>
      <c r="G22" s="28">
        <f t="shared" si="2"/>
        <v>250000</v>
      </c>
      <c r="H22" s="28">
        <f t="shared" si="2"/>
        <v>0</v>
      </c>
      <c r="I22" s="28">
        <f t="shared" si="2"/>
        <v>0</v>
      </c>
      <c r="J22" s="29">
        <f t="shared" si="2"/>
        <v>250000</v>
      </c>
      <c r="K22" s="29">
        <f t="shared" si="2"/>
        <v>0</v>
      </c>
      <c r="L22" s="29">
        <f t="shared" si="2"/>
        <v>0</v>
      </c>
      <c r="M22" s="32">
        <f t="shared" si="2"/>
        <v>34543871</v>
      </c>
    </row>
    <row r="23" spans="1:13" ht="24.95" customHeight="1" x14ac:dyDescent="0.2">
      <c r="A23" s="33" t="s">
        <v>33</v>
      </c>
      <c r="B23" s="34">
        <v>9736141</v>
      </c>
      <c r="C23" s="35">
        <v>0</v>
      </c>
      <c r="D23" s="35">
        <v>300000</v>
      </c>
      <c r="E23" s="35">
        <v>0</v>
      </c>
      <c r="F23" s="36">
        <f>SUM(B23:E23)</f>
        <v>10036141</v>
      </c>
      <c r="G23" s="35">
        <v>250000</v>
      </c>
      <c r="H23" s="35">
        <v>0</v>
      </c>
      <c r="I23" s="35">
        <v>0</v>
      </c>
      <c r="J23" s="36">
        <f>SUM(G23:I23)</f>
        <v>250000</v>
      </c>
      <c r="K23" s="36">
        <v>0</v>
      </c>
      <c r="L23" s="36"/>
      <c r="M23" s="37">
        <f>+F23+J23+K23</f>
        <v>10286141</v>
      </c>
    </row>
    <row r="24" spans="1:13" ht="24.95" customHeight="1" x14ac:dyDescent="0.2">
      <c r="A24" s="33" t="s">
        <v>34</v>
      </c>
      <c r="B24" s="34">
        <v>2251005</v>
      </c>
      <c r="C24" s="35">
        <v>0</v>
      </c>
      <c r="D24" s="35">
        <v>0</v>
      </c>
      <c r="E24" s="35">
        <v>0</v>
      </c>
      <c r="F24" s="36">
        <f>SUM(B24:E24)</f>
        <v>2251005</v>
      </c>
      <c r="G24" s="35">
        <v>0</v>
      </c>
      <c r="H24" s="35">
        <v>0</v>
      </c>
      <c r="I24" s="35">
        <v>0</v>
      </c>
      <c r="J24" s="36">
        <f>SUM(G24:I24)</f>
        <v>0</v>
      </c>
      <c r="K24" s="36">
        <v>0</v>
      </c>
      <c r="L24" s="36"/>
      <c r="M24" s="37">
        <f>+F24+J24+K24</f>
        <v>2251005</v>
      </c>
    </row>
    <row r="25" spans="1:13" ht="24.95" customHeight="1" x14ac:dyDescent="0.2">
      <c r="A25" s="33" t="s">
        <v>35</v>
      </c>
      <c r="B25" s="34">
        <v>888815.00000000012</v>
      </c>
      <c r="C25" s="35">
        <v>0</v>
      </c>
      <c r="D25" s="35">
        <v>0</v>
      </c>
      <c r="E25" s="35">
        <v>0</v>
      </c>
      <c r="F25" s="36">
        <f>SUM(B25:E25)</f>
        <v>888815.00000000012</v>
      </c>
      <c r="G25" s="35">
        <v>0</v>
      </c>
      <c r="H25" s="35">
        <v>0</v>
      </c>
      <c r="I25" s="35">
        <v>0</v>
      </c>
      <c r="J25" s="36">
        <f>SUM(G25:I25)</f>
        <v>0</v>
      </c>
      <c r="K25" s="36">
        <v>0</v>
      </c>
      <c r="L25" s="36"/>
      <c r="M25" s="37">
        <f>+F25+J25+K25</f>
        <v>888815.00000000012</v>
      </c>
    </row>
    <row r="26" spans="1:13" ht="24.95" customHeight="1" x14ac:dyDescent="0.2">
      <c r="A26" s="33" t="s">
        <v>36</v>
      </c>
      <c r="B26" s="34">
        <v>6522615</v>
      </c>
      <c r="C26" s="35">
        <v>0</v>
      </c>
      <c r="D26" s="35">
        <v>553480</v>
      </c>
      <c r="E26" s="35">
        <v>14041815</v>
      </c>
      <c r="F26" s="36">
        <f>SUM(B26:E26)</f>
        <v>21117910</v>
      </c>
      <c r="G26" s="35">
        <v>0</v>
      </c>
      <c r="H26" s="35">
        <v>0</v>
      </c>
      <c r="I26" s="35">
        <v>0</v>
      </c>
      <c r="J26" s="36">
        <f>SUM(G26:I26)</f>
        <v>0</v>
      </c>
      <c r="K26" s="36">
        <v>0</v>
      </c>
      <c r="L26" s="36"/>
      <c r="M26" s="37">
        <f>+F26+J26+K26</f>
        <v>21117910</v>
      </c>
    </row>
    <row r="27" spans="1:13" ht="30" customHeight="1" x14ac:dyDescent="0.2">
      <c r="A27" s="38" t="s">
        <v>37</v>
      </c>
      <c r="B27" s="26">
        <f>SUM(B28:B32)</f>
        <v>160363581</v>
      </c>
      <c r="C27" s="28">
        <f t="shared" ref="C27:M27" si="3">SUM(C28:C32)</f>
        <v>68091715</v>
      </c>
      <c r="D27" s="28">
        <f t="shared" si="3"/>
        <v>7620790</v>
      </c>
      <c r="E27" s="28">
        <f t="shared" si="3"/>
        <v>13329440</v>
      </c>
      <c r="F27" s="29">
        <f t="shared" si="3"/>
        <v>249405526</v>
      </c>
      <c r="G27" s="28">
        <f t="shared" si="3"/>
        <v>649540</v>
      </c>
      <c r="H27" s="28">
        <f t="shared" si="3"/>
        <v>0</v>
      </c>
      <c r="I27" s="27">
        <f t="shared" si="3"/>
        <v>6490930</v>
      </c>
      <c r="J27" s="29">
        <f t="shared" si="3"/>
        <v>7140470</v>
      </c>
      <c r="K27" s="30">
        <f t="shared" si="3"/>
        <v>3810190</v>
      </c>
      <c r="L27" s="31">
        <f t="shared" si="3"/>
        <v>0</v>
      </c>
      <c r="M27" s="32">
        <f t="shared" si="3"/>
        <v>260356186</v>
      </c>
    </row>
    <row r="28" spans="1:13" ht="24.95" customHeight="1" x14ac:dyDescent="0.2">
      <c r="A28" s="33" t="s">
        <v>38</v>
      </c>
      <c r="B28" s="34">
        <v>113591750</v>
      </c>
      <c r="C28" s="35">
        <v>0</v>
      </c>
      <c r="D28" s="35">
        <v>7594920</v>
      </c>
      <c r="E28" s="35">
        <v>105000</v>
      </c>
      <c r="F28" s="36">
        <f>SUM(B28:E28)</f>
        <v>121291670</v>
      </c>
      <c r="G28" s="35">
        <v>649540</v>
      </c>
      <c r="H28" s="35">
        <v>0</v>
      </c>
      <c r="I28" s="35">
        <v>0</v>
      </c>
      <c r="J28" s="36">
        <f>SUM(G28:I28)</f>
        <v>649540</v>
      </c>
      <c r="K28" s="36">
        <v>3810190</v>
      </c>
      <c r="L28" s="36"/>
      <c r="M28" s="37">
        <f>+F28+J28+K28</f>
        <v>125751400</v>
      </c>
    </row>
    <row r="29" spans="1:13" ht="24.95" customHeight="1" x14ac:dyDescent="0.2">
      <c r="A29" s="33" t="s">
        <v>39</v>
      </c>
      <c r="B29" s="34">
        <v>0</v>
      </c>
      <c r="C29" s="35">
        <v>1051220.0000000002</v>
      </c>
      <c r="D29" s="35">
        <v>0</v>
      </c>
      <c r="E29" s="35">
        <v>10959640</v>
      </c>
      <c r="F29" s="36">
        <f>SUM(B29:E29)</f>
        <v>12010860</v>
      </c>
      <c r="G29" s="35">
        <v>0</v>
      </c>
      <c r="H29" s="35">
        <v>0</v>
      </c>
      <c r="I29" s="35">
        <v>4567140</v>
      </c>
      <c r="J29" s="36">
        <f>SUM(G29:I29)</f>
        <v>4567140</v>
      </c>
      <c r="K29" s="36">
        <v>0</v>
      </c>
      <c r="L29" s="36"/>
      <c r="M29" s="37">
        <f>+F29+J29+K29</f>
        <v>16578000</v>
      </c>
    </row>
    <row r="30" spans="1:13" ht="24.95" customHeight="1" x14ac:dyDescent="0.2">
      <c r="A30" s="33" t="s">
        <v>40</v>
      </c>
      <c r="B30" s="34">
        <v>0</v>
      </c>
      <c r="C30" s="35">
        <v>67040495</v>
      </c>
      <c r="D30" s="35">
        <v>15600</v>
      </c>
      <c r="E30" s="35">
        <v>2264800</v>
      </c>
      <c r="F30" s="36">
        <f>SUM(B30:E30)</f>
        <v>69320895</v>
      </c>
      <c r="G30" s="35">
        <v>0</v>
      </c>
      <c r="H30" s="35">
        <v>0</v>
      </c>
      <c r="I30" s="35">
        <v>1923790</v>
      </c>
      <c r="J30" s="36">
        <f>SUM(G30:I30)</f>
        <v>1923790</v>
      </c>
      <c r="K30" s="36">
        <v>0</v>
      </c>
      <c r="L30" s="36"/>
      <c r="M30" s="37">
        <f>+F30+J30+K30</f>
        <v>71244685</v>
      </c>
    </row>
    <row r="31" spans="1:13" ht="24.95" customHeight="1" x14ac:dyDescent="0.2">
      <c r="A31" s="33" t="s">
        <v>41</v>
      </c>
      <c r="B31" s="34">
        <v>29694237</v>
      </c>
      <c r="C31" s="35">
        <v>0</v>
      </c>
      <c r="D31" s="35">
        <v>10270</v>
      </c>
      <c r="E31" s="35">
        <v>0</v>
      </c>
      <c r="F31" s="36">
        <f>SUM(B31:E31)</f>
        <v>29704507</v>
      </c>
      <c r="G31" s="35">
        <v>0</v>
      </c>
      <c r="H31" s="35">
        <v>0</v>
      </c>
      <c r="I31" s="35">
        <v>0</v>
      </c>
      <c r="J31" s="36">
        <f>SUM(G31:I31)</f>
        <v>0</v>
      </c>
      <c r="K31" s="36">
        <v>0</v>
      </c>
      <c r="L31" s="36"/>
      <c r="M31" s="37">
        <f>+F31+J31+K31</f>
        <v>29704507</v>
      </c>
    </row>
    <row r="32" spans="1:13" ht="24.95" customHeight="1" thickBot="1" x14ac:dyDescent="0.25">
      <c r="A32" s="73" t="s">
        <v>42</v>
      </c>
      <c r="B32" s="46">
        <v>17077594</v>
      </c>
      <c r="C32" s="47">
        <v>0</v>
      </c>
      <c r="D32" s="47">
        <v>0</v>
      </c>
      <c r="E32" s="47">
        <v>0</v>
      </c>
      <c r="F32" s="48">
        <f>SUM(B32:E32)</f>
        <v>17077594</v>
      </c>
      <c r="G32" s="47">
        <v>0</v>
      </c>
      <c r="H32" s="47">
        <v>0</v>
      </c>
      <c r="I32" s="47">
        <v>0</v>
      </c>
      <c r="J32" s="48">
        <f>SUM(G32:I32)</f>
        <v>0</v>
      </c>
      <c r="K32" s="48">
        <v>0</v>
      </c>
      <c r="L32" s="48"/>
      <c r="M32" s="49">
        <f>+F32+J32+K32</f>
        <v>17077594</v>
      </c>
    </row>
    <row r="33" spans="1:13" ht="42.75" customHeight="1" thickTop="1" x14ac:dyDescent="0.2">
      <c r="A33" s="38" t="s">
        <v>43</v>
      </c>
      <c r="B33" s="26">
        <f>SUM(B34:B60)+SUM(B61:B82)</f>
        <v>658267408</v>
      </c>
      <c r="C33" s="28">
        <f>SUM(C34:C60)+SUM(C61:C82)</f>
        <v>0</v>
      </c>
      <c r="D33" s="28">
        <f>SUM(D34:D60)+SUM(D61:D82)</f>
        <v>16611990</v>
      </c>
      <c r="E33" s="28">
        <f>SUM(E34:E60)+SUM(E61:E82)</f>
        <v>23008385</v>
      </c>
      <c r="F33" s="29">
        <f>SUM(F34:F60)+SUM(F61:F82)</f>
        <v>697887783</v>
      </c>
      <c r="G33" s="28">
        <f>SUM(G34:G60)+SUM(G61:G82)</f>
        <v>35785000</v>
      </c>
      <c r="H33" s="28">
        <f>SUM(H34:H60)+SUM(H61:H82)</f>
        <v>0</v>
      </c>
      <c r="I33" s="28">
        <f>SUM(I34:I60)+SUM(I61:I82)</f>
        <v>225000</v>
      </c>
      <c r="J33" s="29">
        <f>SUM(J34:J60)+SUM(J61:J82)</f>
        <v>36010000</v>
      </c>
      <c r="K33" s="29">
        <f>SUM(K34:K60)+SUM(K61:K82)</f>
        <v>3035490</v>
      </c>
      <c r="L33" s="29">
        <f>SUM(L34:L60)+SUM(L61:L82)</f>
        <v>0</v>
      </c>
      <c r="M33" s="32">
        <f>SUM(M34:M60)+SUM(M61:M82)</f>
        <v>736933273</v>
      </c>
    </row>
    <row r="34" spans="1:13" ht="24.95" customHeight="1" x14ac:dyDescent="0.2">
      <c r="A34" s="50" t="s">
        <v>44</v>
      </c>
      <c r="B34" s="34">
        <v>68619114</v>
      </c>
      <c r="C34" s="35">
        <v>0</v>
      </c>
      <c r="D34" s="35">
        <v>2329980</v>
      </c>
      <c r="E34" s="35">
        <v>45360</v>
      </c>
      <c r="F34" s="36">
        <f t="shared" ref="F34:F51" si="4">SUM(B34:E34)</f>
        <v>70994454</v>
      </c>
      <c r="G34" s="35">
        <v>0</v>
      </c>
      <c r="H34" s="35">
        <v>0</v>
      </c>
      <c r="I34" s="35">
        <v>0</v>
      </c>
      <c r="J34" s="36">
        <f t="shared" ref="J34:J51" si="5">SUM(G34:I34)</f>
        <v>0</v>
      </c>
      <c r="K34" s="36">
        <v>0</v>
      </c>
      <c r="L34" s="36"/>
      <c r="M34" s="37">
        <f t="shared" ref="M34:M56" si="6">+F34+J34+K34</f>
        <v>70994454</v>
      </c>
    </row>
    <row r="35" spans="1:13" ht="24.95" customHeight="1" x14ac:dyDescent="0.2">
      <c r="A35" s="50" t="s">
        <v>45</v>
      </c>
      <c r="B35" s="34">
        <v>56848749</v>
      </c>
      <c r="C35" s="35">
        <v>0</v>
      </c>
      <c r="D35" s="35">
        <v>1483500</v>
      </c>
      <c r="E35" s="35">
        <v>16500</v>
      </c>
      <c r="F35" s="36">
        <f t="shared" si="4"/>
        <v>58348749</v>
      </c>
      <c r="G35" s="35">
        <v>0</v>
      </c>
      <c r="H35" s="35">
        <v>0</v>
      </c>
      <c r="I35" s="35">
        <v>0</v>
      </c>
      <c r="J35" s="36">
        <f t="shared" si="5"/>
        <v>0</v>
      </c>
      <c r="K35" s="36">
        <v>0</v>
      </c>
      <c r="L35" s="36"/>
      <c r="M35" s="37">
        <f t="shared" si="6"/>
        <v>58348749</v>
      </c>
    </row>
    <row r="36" spans="1:13" ht="20.25" customHeight="1" x14ac:dyDescent="0.2">
      <c r="A36" s="50" t="s">
        <v>46</v>
      </c>
      <c r="B36" s="34">
        <v>27356396</v>
      </c>
      <c r="C36" s="35">
        <v>0</v>
      </c>
      <c r="D36" s="35">
        <v>724175</v>
      </c>
      <c r="E36" s="35">
        <v>24725</v>
      </c>
      <c r="F36" s="36">
        <f>SUM(B36:E36)</f>
        <v>28105296</v>
      </c>
      <c r="G36" s="35">
        <v>0</v>
      </c>
      <c r="H36" s="35">
        <v>0</v>
      </c>
      <c r="I36" s="35">
        <v>0</v>
      </c>
      <c r="J36" s="36">
        <f>SUM(G36:I36)</f>
        <v>0</v>
      </c>
      <c r="K36" s="36">
        <v>0</v>
      </c>
      <c r="L36" s="36"/>
      <c r="M36" s="37">
        <f>+F36+J36+K36</f>
        <v>28105296</v>
      </c>
    </row>
    <row r="37" spans="1:13" ht="24.95" customHeight="1" x14ac:dyDescent="0.2">
      <c r="A37" s="50" t="s">
        <v>47</v>
      </c>
      <c r="B37" s="34">
        <v>17111847</v>
      </c>
      <c r="C37" s="35">
        <v>0</v>
      </c>
      <c r="D37" s="35">
        <v>115500</v>
      </c>
      <c r="E37" s="35">
        <v>4500</v>
      </c>
      <c r="F37" s="36">
        <f t="shared" si="4"/>
        <v>17231847</v>
      </c>
      <c r="G37" s="35">
        <v>0</v>
      </c>
      <c r="H37" s="35">
        <v>0</v>
      </c>
      <c r="I37" s="35">
        <v>0</v>
      </c>
      <c r="J37" s="36">
        <f t="shared" si="5"/>
        <v>0</v>
      </c>
      <c r="K37" s="36">
        <v>0</v>
      </c>
      <c r="L37" s="36"/>
      <c r="M37" s="37">
        <f t="shared" si="6"/>
        <v>17231847</v>
      </c>
    </row>
    <row r="38" spans="1:13" ht="24.75" customHeight="1" x14ac:dyDescent="0.2">
      <c r="A38" s="50" t="s">
        <v>48</v>
      </c>
      <c r="B38" s="34"/>
      <c r="C38" s="35"/>
      <c r="D38" s="35"/>
      <c r="E38" s="35"/>
      <c r="F38" s="36"/>
      <c r="G38" s="35"/>
      <c r="H38" s="35"/>
      <c r="I38" s="35"/>
      <c r="J38" s="36"/>
      <c r="K38" s="36"/>
      <c r="L38" s="36"/>
      <c r="M38" s="37"/>
    </row>
    <row r="39" spans="1:13" ht="18" customHeight="1" x14ac:dyDescent="0.2">
      <c r="A39" s="51" t="s">
        <v>49</v>
      </c>
      <c r="B39" s="34">
        <v>15823881</v>
      </c>
      <c r="C39" s="35">
        <v>0</v>
      </c>
      <c r="D39" s="35">
        <v>593300</v>
      </c>
      <c r="E39" s="35">
        <v>6700</v>
      </c>
      <c r="F39" s="36">
        <f t="shared" si="4"/>
        <v>16423881</v>
      </c>
      <c r="G39" s="35">
        <v>0</v>
      </c>
      <c r="H39" s="35">
        <v>0</v>
      </c>
      <c r="I39" s="35">
        <v>0</v>
      </c>
      <c r="J39" s="36">
        <f t="shared" si="5"/>
        <v>0</v>
      </c>
      <c r="K39" s="36">
        <v>0</v>
      </c>
      <c r="L39" s="36"/>
      <c r="M39" s="37">
        <f t="shared" si="6"/>
        <v>16423881</v>
      </c>
    </row>
    <row r="40" spans="1:13" ht="24.95" customHeight="1" x14ac:dyDescent="0.2">
      <c r="A40" s="50" t="s">
        <v>50</v>
      </c>
      <c r="B40" s="34">
        <v>39994568</v>
      </c>
      <c r="C40" s="35">
        <v>0</v>
      </c>
      <c r="D40" s="35">
        <v>900000</v>
      </c>
      <c r="E40" s="35">
        <v>135595</v>
      </c>
      <c r="F40" s="36">
        <f t="shared" si="4"/>
        <v>41030163</v>
      </c>
      <c r="G40" s="35">
        <v>0</v>
      </c>
      <c r="H40" s="35">
        <v>0</v>
      </c>
      <c r="I40" s="35">
        <v>0</v>
      </c>
      <c r="J40" s="36">
        <f t="shared" si="5"/>
        <v>0</v>
      </c>
      <c r="K40" s="36">
        <v>0</v>
      </c>
      <c r="L40" s="36"/>
      <c r="M40" s="37">
        <f t="shared" si="6"/>
        <v>41030163</v>
      </c>
    </row>
    <row r="41" spans="1:13" ht="24.95" customHeight="1" x14ac:dyDescent="0.2">
      <c r="A41" s="50" t="s">
        <v>51</v>
      </c>
      <c r="B41" s="34">
        <v>12886391</v>
      </c>
      <c r="C41" s="35">
        <v>0</v>
      </c>
      <c r="D41" s="35">
        <v>695450</v>
      </c>
      <c r="E41" s="35">
        <v>4550</v>
      </c>
      <c r="F41" s="36">
        <f t="shared" si="4"/>
        <v>13586391</v>
      </c>
      <c r="G41" s="35">
        <v>0</v>
      </c>
      <c r="H41" s="35">
        <v>0</v>
      </c>
      <c r="I41" s="35">
        <v>0</v>
      </c>
      <c r="J41" s="36">
        <f t="shared" si="5"/>
        <v>0</v>
      </c>
      <c r="K41" s="36">
        <v>0</v>
      </c>
      <c r="L41" s="36"/>
      <c r="M41" s="37">
        <f t="shared" si="6"/>
        <v>13586391</v>
      </c>
    </row>
    <row r="42" spans="1:13" ht="24.95" customHeight="1" x14ac:dyDescent="0.2">
      <c r="A42" s="50" t="s">
        <v>52</v>
      </c>
      <c r="B42" s="34">
        <v>17092487</v>
      </c>
      <c r="C42" s="35">
        <v>0</v>
      </c>
      <c r="D42" s="35">
        <v>456000</v>
      </c>
      <c r="E42" s="35">
        <v>54000</v>
      </c>
      <c r="F42" s="36">
        <f t="shared" si="4"/>
        <v>17602487</v>
      </c>
      <c r="G42" s="35">
        <v>0</v>
      </c>
      <c r="H42" s="35">
        <v>0</v>
      </c>
      <c r="I42" s="35">
        <v>0</v>
      </c>
      <c r="J42" s="36">
        <f t="shared" si="5"/>
        <v>0</v>
      </c>
      <c r="K42" s="36">
        <v>0</v>
      </c>
      <c r="L42" s="36"/>
      <c r="M42" s="37">
        <f t="shared" si="6"/>
        <v>17602487</v>
      </c>
    </row>
    <row r="43" spans="1:13" ht="18" customHeight="1" x14ac:dyDescent="0.2">
      <c r="A43" s="50" t="s">
        <v>53</v>
      </c>
      <c r="B43" s="34">
        <v>8018846</v>
      </c>
      <c r="C43" s="35">
        <v>0</v>
      </c>
      <c r="D43" s="35">
        <v>217250</v>
      </c>
      <c r="E43" s="35">
        <v>8470</v>
      </c>
      <c r="F43" s="36">
        <f t="shared" si="4"/>
        <v>8244566</v>
      </c>
      <c r="G43" s="35">
        <v>0</v>
      </c>
      <c r="H43" s="35">
        <v>0</v>
      </c>
      <c r="I43" s="35">
        <v>0</v>
      </c>
      <c r="J43" s="36">
        <f t="shared" si="5"/>
        <v>0</v>
      </c>
      <c r="K43" s="36">
        <v>0</v>
      </c>
      <c r="L43" s="36"/>
      <c r="M43" s="37">
        <f t="shared" si="6"/>
        <v>8244566</v>
      </c>
    </row>
    <row r="44" spans="1:13" ht="24.95" customHeight="1" x14ac:dyDescent="0.2">
      <c r="A44" s="50" t="s">
        <v>54</v>
      </c>
      <c r="B44" s="34">
        <v>22651614</v>
      </c>
      <c r="C44" s="35">
        <v>0</v>
      </c>
      <c r="D44" s="35">
        <v>953000</v>
      </c>
      <c r="E44" s="35">
        <v>47000</v>
      </c>
      <c r="F44" s="36">
        <f t="shared" si="4"/>
        <v>23651614</v>
      </c>
      <c r="G44" s="35">
        <v>0</v>
      </c>
      <c r="H44" s="35">
        <v>0</v>
      </c>
      <c r="I44" s="35">
        <v>0</v>
      </c>
      <c r="J44" s="36">
        <f t="shared" si="5"/>
        <v>0</v>
      </c>
      <c r="K44" s="36">
        <v>0</v>
      </c>
      <c r="L44" s="36"/>
      <c r="M44" s="37">
        <f t="shared" si="6"/>
        <v>23651614</v>
      </c>
    </row>
    <row r="45" spans="1:13" ht="24.95" customHeight="1" x14ac:dyDescent="0.2">
      <c r="A45" s="50" t="s">
        <v>55</v>
      </c>
      <c r="B45" s="34">
        <v>12443841</v>
      </c>
      <c r="C45" s="35">
        <v>0</v>
      </c>
      <c r="D45" s="35">
        <v>282800</v>
      </c>
      <c r="E45" s="35">
        <v>17200</v>
      </c>
      <c r="F45" s="36">
        <f t="shared" si="4"/>
        <v>12743841</v>
      </c>
      <c r="G45" s="35">
        <v>0</v>
      </c>
      <c r="H45" s="35">
        <v>0</v>
      </c>
      <c r="I45" s="35">
        <v>0</v>
      </c>
      <c r="J45" s="36">
        <f t="shared" si="5"/>
        <v>0</v>
      </c>
      <c r="K45" s="36">
        <v>0</v>
      </c>
      <c r="L45" s="36"/>
      <c r="M45" s="37">
        <f t="shared" si="6"/>
        <v>12743841</v>
      </c>
    </row>
    <row r="46" spans="1:13" ht="24.95" customHeight="1" x14ac:dyDescent="0.2">
      <c r="A46" s="50" t="s">
        <v>56</v>
      </c>
      <c r="B46" s="34">
        <v>12151474</v>
      </c>
      <c r="C46" s="35">
        <v>0</v>
      </c>
      <c r="D46" s="35">
        <v>667200</v>
      </c>
      <c r="E46" s="35">
        <v>23600</v>
      </c>
      <c r="F46" s="36">
        <f t="shared" si="4"/>
        <v>12842274</v>
      </c>
      <c r="G46" s="35">
        <v>0</v>
      </c>
      <c r="H46" s="35">
        <v>0</v>
      </c>
      <c r="I46" s="35">
        <v>0</v>
      </c>
      <c r="J46" s="36">
        <f t="shared" si="5"/>
        <v>0</v>
      </c>
      <c r="K46" s="36">
        <v>0</v>
      </c>
      <c r="L46" s="36"/>
      <c r="M46" s="37">
        <f t="shared" si="6"/>
        <v>12842274</v>
      </c>
    </row>
    <row r="47" spans="1:13" ht="24.95" customHeight="1" x14ac:dyDescent="0.2">
      <c r="A47" s="50" t="s">
        <v>57</v>
      </c>
      <c r="B47" s="34">
        <v>43683560</v>
      </c>
      <c r="C47" s="35">
        <v>0</v>
      </c>
      <c r="D47" s="35">
        <v>1698800</v>
      </c>
      <c r="E47" s="35">
        <v>1200</v>
      </c>
      <c r="F47" s="36">
        <f t="shared" si="4"/>
        <v>45383560</v>
      </c>
      <c r="G47" s="35">
        <v>0</v>
      </c>
      <c r="H47" s="35">
        <v>0</v>
      </c>
      <c r="I47" s="35">
        <v>0</v>
      </c>
      <c r="J47" s="36">
        <f t="shared" si="5"/>
        <v>0</v>
      </c>
      <c r="K47" s="36">
        <v>0</v>
      </c>
      <c r="L47" s="36"/>
      <c r="M47" s="37">
        <f t="shared" si="6"/>
        <v>45383560</v>
      </c>
    </row>
    <row r="48" spans="1:13" ht="24.95" customHeight="1" x14ac:dyDescent="0.2">
      <c r="A48" s="50" t="s">
        <v>58</v>
      </c>
      <c r="B48" s="34">
        <v>11989611</v>
      </c>
      <c r="C48" s="35">
        <v>0</v>
      </c>
      <c r="D48" s="35">
        <v>75000</v>
      </c>
      <c r="E48" s="35">
        <v>29100</v>
      </c>
      <c r="F48" s="36">
        <f t="shared" si="4"/>
        <v>12093711</v>
      </c>
      <c r="G48" s="35">
        <v>0</v>
      </c>
      <c r="H48" s="35">
        <v>0</v>
      </c>
      <c r="I48" s="35">
        <v>0</v>
      </c>
      <c r="J48" s="36">
        <f t="shared" si="5"/>
        <v>0</v>
      </c>
      <c r="K48" s="36">
        <v>0</v>
      </c>
      <c r="L48" s="36"/>
      <c r="M48" s="37">
        <f t="shared" si="6"/>
        <v>12093711</v>
      </c>
    </row>
    <row r="49" spans="1:13" ht="26.25" customHeight="1" x14ac:dyDescent="0.2">
      <c r="A49" s="50" t="s">
        <v>59</v>
      </c>
      <c r="B49" s="34">
        <v>41984452</v>
      </c>
      <c r="C49" s="35">
        <v>0</v>
      </c>
      <c r="D49" s="35">
        <v>408540</v>
      </c>
      <c r="E49" s="35">
        <v>76500</v>
      </c>
      <c r="F49" s="36">
        <f t="shared" si="4"/>
        <v>42469492</v>
      </c>
      <c r="G49" s="35">
        <v>0</v>
      </c>
      <c r="H49" s="35">
        <v>0</v>
      </c>
      <c r="I49" s="35">
        <v>0</v>
      </c>
      <c r="J49" s="36">
        <f t="shared" si="5"/>
        <v>0</v>
      </c>
      <c r="K49" s="36">
        <v>0</v>
      </c>
      <c r="L49" s="36"/>
      <c r="M49" s="37">
        <f t="shared" si="6"/>
        <v>42469492</v>
      </c>
    </row>
    <row r="50" spans="1:13" ht="24" customHeight="1" x14ac:dyDescent="0.2">
      <c r="A50" s="50" t="s">
        <v>60</v>
      </c>
      <c r="B50" s="34"/>
      <c r="C50" s="35"/>
      <c r="D50" s="35"/>
      <c r="E50" s="35"/>
      <c r="F50" s="36"/>
      <c r="G50" s="35"/>
      <c r="H50" s="35"/>
      <c r="I50" s="35"/>
      <c r="J50" s="36"/>
      <c r="K50" s="36"/>
      <c r="L50" s="36"/>
      <c r="M50" s="37"/>
    </row>
    <row r="51" spans="1:13" ht="18" customHeight="1" x14ac:dyDescent="0.2">
      <c r="A51" s="52" t="s">
        <v>61</v>
      </c>
      <c r="B51" s="34">
        <v>9881761</v>
      </c>
      <c r="C51" s="35">
        <v>0</v>
      </c>
      <c r="D51" s="35">
        <v>50000</v>
      </c>
      <c r="E51" s="35">
        <v>15000</v>
      </c>
      <c r="F51" s="36">
        <f t="shared" si="4"/>
        <v>9946761</v>
      </c>
      <c r="G51" s="35">
        <v>0</v>
      </c>
      <c r="H51" s="35">
        <v>0</v>
      </c>
      <c r="I51" s="35">
        <v>0</v>
      </c>
      <c r="J51" s="36">
        <f t="shared" si="5"/>
        <v>0</v>
      </c>
      <c r="K51" s="36">
        <v>0</v>
      </c>
      <c r="L51" s="36"/>
      <c r="M51" s="37">
        <f t="shared" si="6"/>
        <v>9946761</v>
      </c>
    </row>
    <row r="52" spans="1:13" ht="20.25" customHeight="1" x14ac:dyDescent="0.2">
      <c r="A52" s="50" t="s">
        <v>62</v>
      </c>
      <c r="B52" s="34"/>
      <c r="C52" s="35"/>
      <c r="D52" s="35"/>
      <c r="E52" s="35"/>
      <c r="F52" s="36"/>
      <c r="G52" s="35"/>
      <c r="H52" s="35"/>
      <c r="I52" s="35"/>
      <c r="J52" s="36"/>
      <c r="K52" s="36"/>
      <c r="L52" s="36"/>
      <c r="M52" s="37"/>
    </row>
    <row r="53" spans="1:13" ht="20.25" customHeight="1" x14ac:dyDescent="0.2">
      <c r="A53" s="33" t="s">
        <v>63</v>
      </c>
      <c r="B53" s="34">
        <v>9035096</v>
      </c>
      <c r="C53" s="35">
        <v>0</v>
      </c>
      <c r="D53" s="35">
        <v>616800</v>
      </c>
      <c r="E53" s="35">
        <v>7200</v>
      </c>
      <c r="F53" s="36">
        <f>SUM(B53:E53)</f>
        <v>9659096</v>
      </c>
      <c r="G53" s="35">
        <v>0</v>
      </c>
      <c r="H53" s="35">
        <v>0</v>
      </c>
      <c r="I53" s="35">
        <v>0</v>
      </c>
      <c r="J53" s="36">
        <f>SUM(G53:I53)</f>
        <v>0</v>
      </c>
      <c r="K53" s="36">
        <v>0</v>
      </c>
      <c r="L53" s="36"/>
      <c r="M53" s="37">
        <f t="shared" si="6"/>
        <v>9659096</v>
      </c>
    </row>
    <row r="54" spans="1:13" ht="24.95" customHeight="1" x14ac:dyDescent="0.2">
      <c r="A54" s="50" t="s">
        <v>64</v>
      </c>
      <c r="B54" s="34">
        <v>6457172</v>
      </c>
      <c r="C54" s="35">
        <v>0</v>
      </c>
      <c r="D54" s="35">
        <v>275000</v>
      </c>
      <c r="E54" s="35">
        <v>5000</v>
      </c>
      <c r="F54" s="36">
        <f>SUM(B54:E54)</f>
        <v>6737172</v>
      </c>
      <c r="G54" s="35">
        <v>0</v>
      </c>
      <c r="H54" s="35">
        <v>0</v>
      </c>
      <c r="I54" s="35">
        <v>0</v>
      </c>
      <c r="J54" s="36">
        <f>SUM(G54:I54)</f>
        <v>0</v>
      </c>
      <c r="K54" s="36">
        <v>0</v>
      </c>
      <c r="L54" s="36"/>
      <c r="M54" s="37">
        <f t="shared" si="6"/>
        <v>6737172</v>
      </c>
    </row>
    <row r="55" spans="1:13" ht="24.95" customHeight="1" x14ac:dyDescent="0.2">
      <c r="A55" s="50" t="s">
        <v>65</v>
      </c>
      <c r="B55" s="34">
        <v>5233536</v>
      </c>
      <c r="C55" s="35">
        <v>0</v>
      </c>
      <c r="D55" s="35">
        <v>30000</v>
      </c>
      <c r="E55" s="35">
        <v>0</v>
      </c>
      <c r="F55" s="36">
        <f>SUM(B55:E55)</f>
        <v>5263536</v>
      </c>
      <c r="G55" s="35">
        <v>0</v>
      </c>
      <c r="H55" s="35">
        <v>0</v>
      </c>
      <c r="I55" s="35">
        <v>0</v>
      </c>
      <c r="J55" s="36">
        <f>SUM(G55:I55)</f>
        <v>0</v>
      </c>
      <c r="K55" s="36">
        <v>0</v>
      </c>
      <c r="L55" s="36"/>
      <c r="M55" s="37">
        <f t="shared" si="6"/>
        <v>5263536</v>
      </c>
    </row>
    <row r="56" spans="1:13" ht="24.95" customHeight="1" x14ac:dyDescent="0.2">
      <c r="A56" s="50" t="s">
        <v>66</v>
      </c>
      <c r="B56" s="34">
        <v>5583780</v>
      </c>
      <c r="C56" s="35">
        <v>0</v>
      </c>
      <c r="D56" s="35">
        <v>128200</v>
      </c>
      <c r="E56" s="35">
        <v>1800</v>
      </c>
      <c r="F56" s="36">
        <f>SUM(B56:E56)</f>
        <v>5713780</v>
      </c>
      <c r="G56" s="35">
        <v>0</v>
      </c>
      <c r="H56" s="35">
        <v>0</v>
      </c>
      <c r="I56" s="35">
        <v>0</v>
      </c>
      <c r="J56" s="36">
        <f>SUM(G56:I56)</f>
        <v>0</v>
      </c>
      <c r="K56" s="36">
        <v>0</v>
      </c>
      <c r="L56" s="36"/>
      <c r="M56" s="37">
        <f t="shared" si="6"/>
        <v>5713780</v>
      </c>
    </row>
    <row r="57" spans="1:13" ht="18" customHeight="1" x14ac:dyDescent="0.2">
      <c r="A57" s="50" t="s">
        <v>67</v>
      </c>
      <c r="B57" s="34"/>
      <c r="C57" s="35"/>
      <c r="D57" s="35"/>
      <c r="E57" s="35"/>
      <c r="F57" s="36"/>
      <c r="G57" s="35"/>
      <c r="H57" s="35"/>
      <c r="I57" s="35"/>
      <c r="J57" s="36"/>
      <c r="K57" s="36"/>
      <c r="L57" s="53"/>
      <c r="M57" s="37"/>
    </row>
    <row r="58" spans="1:13" ht="18" customHeight="1" x14ac:dyDescent="0.2">
      <c r="A58" s="33" t="s">
        <v>68</v>
      </c>
      <c r="B58" s="34">
        <v>4633402</v>
      </c>
      <c r="C58" s="35">
        <v>0</v>
      </c>
      <c r="D58" s="35">
        <v>36000</v>
      </c>
      <c r="E58" s="35">
        <v>14400</v>
      </c>
      <c r="F58" s="36">
        <f>SUM(B58:E58)</f>
        <v>4683802</v>
      </c>
      <c r="G58" s="35">
        <v>0</v>
      </c>
      <c r="H58" s="35">
        <v>0</v>
      </c>
      <c r="I58" s="35">
        <v>0</v>
      </c>
      <c r="J58" s="36">
        <f>SUM(G58:I58)</f>
        <v>0</v>
      </c>
      <c r="K58" s="36">
        <v>0</v>
      </c>
      <c r="L58" s="53"/>
      <c r="M58" s="37">
        <f>+F58+J58+K58</f>
        <v>4683802</v>
      </c>
    </row>
    <row r="59" spans="1:13" ht="19.5" customHeight="1" x14ac:dyDescent="0.2">
      <c r="A59" s="50" t="s">
        <v>69</v>
      </c>
      <c r="B59" s="34"/>
      <c r="C59" s="35"/>
      <c r="D59" s="35"/>
      <c r="E59" s="35"/>
      <c r="F59" s="36"/>
      <c r="G59" s="35"/>
      <c r="H59" s="35"/>
      <c r="I59" s="35"/>
      <c r="J59" s="36"/>
      <c r="K59" s="36"/>
      <c r="L59" s="53"/>
      <c r="M59" s="37"/>
    </row>
    <row r="60" spans="1:13" ht="21" customHeight="1" thickBot="1" x14ac:dyDescent="0.25">
      <c r="A60" s="54" t="s">
        <v>70</v>
      </c>
      <c r="B60" s="47">
        <v>4784924</v>
      </c>
      <c r="C60" s="47">
        <v>0</v>
      </c>
      <c r="D60" s="47">
        <v>69525</v>
      </c>
      <c r="E60" s="47">
        <v>475</v>
      </c>
      <c r="F60" s="48">
        <f>SUM(B60:E60)</f>
        <v>4854924</v>
      </c>
      <c r="G60" s="47">
        <v>0</v>
      </c>
      <c r="H60" s="47">
        <v>0</v>
      </c>
      <c r="I60" s="47">
        <v>0</v>
      </c>
      <c r="J60" s="48">
        <f>SUM(G60:I60)</f>
        <v>0</v>
      </c>
      <c r="K60" s="48">
        <v>0</v>
      </c>
      <c r="L60" s="48"/>
      <c r="M60" s="49">
        <f>+F60+J60+K60</f>
        <v>4854924</v>
      </c>
    </row>
    <row r="61" spans="1:13" ht="24.95" customHeight="1" thickTop="1" x14ac:dyDescent="0.2">
      <c r="A61" s="50" t="s">
        <v>71</v>
      </c>
      <c r="B61" s="34">
        <v>6442435</v>
      </c>
      <c r="C61" s="35">
        <v>0</v>
      </c>
      <c r="D61" s="35">
        <v>120000</v>
      </c>
      <c r="E61" s="35">
        <v>30000</v>
      </c>
      <c r="F61" s="36">
        <f t="shared" ref="F61:F73" si="7">SUM(B61:E61)</f>
        <v>6592435</v>
      </c>
      <c r="G61" s="35">
        <v>0</v>
      </c>
      <c r="H61" s="35">
        <v>0</v>
      </c>
      <c r="I61" s="35">
        <v>0</v>
      </c>
      <c r="J61" s="36">
        <f t="shared" ref="J61:J73" si="8">SUM(G61:I61)</f>
        <v>0</v>
      </c>
      <c r="K61" s="36">
        <v>0</v>
      </c>
      <c r="L61" s="53"/>
      <c r="M61" s="37">
        <f t="shared" ref="M61:M73" si="9">+F61+J61+K61</f>
        <v>6592435</v>
      </c>
    </row>
    <row r="62" spans="1:13" ht="24.95" customHeight="1" x14ac:dyDescent="0.2">
      <c r="A62" s="50" t="s">
        <v>72</v>
      </c>
      <c r="B62" s="34">
        <v>4858424</v>
      </c>
      <c r="C62" s="35">
        <v>0</v>
      </c>
      <c r="D62" s="35">
        <v>83200</v>
      </c>
      <c r="E62" s="35">
        <v>16800</v>
      </c>
      <c r="F62" s="36">
        <f t="shared" si="7"/>
        <v>4958424</v>
      </c>
      <c r="G62" s="35">
        <v>0</v>
      </c>
      <c r="H62" s="35">
        <v>0</v>
      </c>
      <c r="I62" s="35">
        <v>0</v>
      </c>
      <c r="J62" s="36">
        <f t="shared" si="8"/>
        <v>0</v>
      </c>
      <c r="K62" s="36">
        <v>0</v>
      </c>
      <c r="L62" s="53"/>
      <c r="M62" s="37">
        <f t="shared" si="9"/>
        <v>4958424</v>
      </c>
    </row>
    <row r="63" spans="1:13" ht="18" customHeight="1" x14ac:dyDescent="0.2">
      <c r="A63" s="50" t="s">
        <v>73</v>
      </c>
      <c r="B63" s="34"/>
      <c r="C63" s="35"/>
      <c r="D63" s="35"/>
      <c r="E63" s="35"/>
      <c r="F63" s="36"/>
      <c r="G63" s="35"/>
      <c r="H63" s="35"/>
      <c r="I63" s="35"/>
      <c r="J63" s="36"/>
      <c r="K63" s="36"/>
      <c r="L63" s="53"/>
      <c r="M63" s="37"/>
    </row>
    <row r="64" spans="1:13" ht="18" customHeight="1" x14ac:dyDescent="0.2">
      <c r="A64" s="33" t="s">
        <v>74</v>
      </c>
      <c r="B64" s="34">
        <v>6004747</v>
      </c>
      <c r="C64" s="35">
        <v>0</v>
      </c>
      <c r="D64" s="35">
        <v>192000</v>
      </c>
      <c r="E64" s="35">
        <v>8000</v>
      </c>
      <c r="F64" s="36">
        <f t="shared" si="7"/>
        <v>6204747</v>
      </c>
      <c r="G64" s="35">
        <v>0</v>
      </c>
      <c r="H64" s="35">
        <v>0</v>
      </c>
      <c r="I64" s="35">
        <v>0</v>
      </c>
      <c r="J64" s="36">
        <f t="shared" si="8"/>
        <v>0</v>
      </c>
      <c r="K64" s="36">
        <v>0</v>
      </c>
      <c r="L64" s="53"/>
      <c r="M64" s="37">
        <f t="shared" si="9"/>
        <v>6204747</v>
      </c>
    </row>
    <row r="65" spans="1:13" ht="24.95" customHeight="1" x14ac:dyDescent="0.2">
      <c r="A65" s="50" t="s">
        <v>75</v>
      </c>
      <c r="B65" s="34">
        <v>5579486</v>
      </c>
      <c r="C65" s="35">
        <v>0</v>
      </c>
      <c r="D65" s="35">
        <v>58920</v>
      </c>
      <c r="E65" s="35">
        <v>0</v>
      </c>
      <c r="F65" s="36">
        <f t="shared" si="7"/>
        <v>5638406</v>
      </c>
      <c r="G65" s="35">
        <v>0</v>
      </c>
      <c r="H65" s="35">
        <v>0</v>
      </c>
      <c r="I65" s="35">
        <v>0</v>
      </c>
      <c r="J65" s="36">
        <f t="shared" si="8"/>
        <v>0</v>
      </c>
      <c r="K65" s="36">
        <v>0</v>
      </c>
      <c r="L65" s="53"/>
      <c r="M65" s="37">
        <f t="shared" si="9"/>
        <v>5638406</v>
      </c>
    </row>
    <row r="66" spans="1:13" ht="24.95" customHeight="1" x14ac:dyDescent="0.2">
      <c r="A66" s="50" t="s">
        <v>76</v>
      </c>
      <c r="B66" s="34">
        <v>4781515</v>
      </c>
      <c r="C66" s="35">
        <v>0</v>
      </c>
      <c r="D66" s="35">
        <v>50100</v>
      </c>
      <c r="E66" s="35">
        <v>2000</v>
      </c>
      <c r="F66" s="36">
        <f t="shared" si="7"/>
        <v>4833615</v>
      </c>
      <c r="G66" s="35">
        <v>0</v>
      </c>
      <c r="H66" s="35">
        <v>0</v>
      </c>
      <c r="I66" s="35">
        <v>0</v>
      </c>
      <c r="J66" s="36">
        <f t="shared" si="8"/>
        <v>0</v>
      </c>
      <c r="K66" s="36">
        <v>0</v>
      </c>
      <c r="L66" s="53"/>
      <c r="M66" s="37">
        <f t="shared" si="9"/>
        <v>4833615</v>
      </c>
    </row>
    <row r="67" spans="1:13" ht="18" customHeight="1" x14ac:dyDescent="0.2">
      <c r="A67" s="50" t="s">
        <v>77</v>
      </c>
      <c r="B67" s="34"/>
      <c r="C67" s="35"/>
      <c r="D67" s="35"/>
      <c r="E67" s="35"/>
      <c r="F67" s="36"/>
      <c r="G67" s="35"/>
      <c r="H67" s="35"/>
      <c r="I67" s="35"/>
      <c r="J67" s="36"/>
      <c r="K67" s="36"/>
      <c r="L67" s="53"/>
      <c r="M67" s="37"/>
    </row>
    <row r="68" spans="1:13" ht="18" customHeight="1" x14ac:dyDescent="0.2">
      <c r="A68" s="33" t="s">
        <v>78</v>
      </c>
      <c r="B68" s="34">
        <v>5504295</v>
      </c>
      <c r="C68" s="35">
        <v>0</v>
      </c>
      <c r="D68" s="35">
        <v>124865</v>
      </c>
      <c r="E68" s="35">
        <v>1500</v>
      </c>
      <c r="F68" s="36">
        <f t="shared" si="7"/>
        <v>5630660</v>
      </c>
      <c r="G68" s="35">
        <v>0</v>
      </c>
      <c r="H68" s="35">
        <v>0</v>
      </c>
      <c r="I68" s="35">
        <v>0</v>
      </c>
      <c r="J68" s="36">
        <f t="shared" si="8"/>
        <v>0</v>
      </c>
      <c r="K68" s="36">
        <v>0</v>
      </c>
      <c r="L68" s="53"/>
      <c r="M68" s="37">
        <f t="shared" si="9"/>
        <v>5630660</v>
      </c>
    </row>
    <row r="69" spans="1:13" ht="24.95" customHeight="1" x14ac:dyDescent="0.2">
      <c r="A69" s="50" t="s">
        <v>79</v>
      </c>
      <c r="B69" s="34">
        <v>5279603</v>
      </c>
      <c r="C69" s="35">
        <v>0</v>
      </c>
      <c r="D69" s="35">
        <v>500</v>
      </c>
      <c r="E69" s="35">
        <v>2400</v>
      </c>
      <c r="F69" s="36">
        <f t="shared" si="7"/>
        <v>5282503</v>
      </c>
      <c r="G69" s="35">
        <v>0</v>
      </c>
      <c r="H69" s="35">
        <v>0</v>
      </c>
      <c r="I69" s="35">
        <v>0</v>
      </c>
      <c r="J69" s="36">
        <f t="shared" si="8"/>
        <v>0</v>
      </c>
      <c r="K69" s="36">
        <v>0</v>
      </c>
      <c r="L69" s="53"/>
      <c r="M69" s="37">
        <f t="shared" si="9"/>
        <v>5282503</v>
      </c>
    </row>
    <row r="70" spans="1:13" ht="24.95" customHeight="1" x14ac:dyDescent="0.2">
      <c r="A70" s="50" t="s">
        <v>80</v>
      </c>
      <c r="B70" s="34">
        <v>3405382</v>
      </c>
      <c r="C70" s="35">
        <v>0</v>
      </c>
      <c r="D70" s="35">
        <v>1500</v>
      </c>
      <c r="E70" s="35">
        <v>1500</v>
      </c>
      <c r="F70" s="36">
        <f t="shared" si="7"/>
        <v>3408382</v>
      </c>
      <c r="G70" s="35">
        <v>0</v>
      </c>
      <c r="H70" s="35">
        <v>0</v>
      </c>
      <c r="I70" s="35">
        <v>0</v>
      </c>
      <c r="J70" s="36">
        <f t="shared" si="8"/>
        <v>0</v>
      </c>
      <c r="K70" s="36">
        <v>0</v>
      </c>
      <c r="L70" s="53"/>
      <c r="M70" s="37">
        <f t="shared" si="9"/>
        <v>3408382</v>
      </c>
    </row>
    <row r="71" spans="1:13" ht="24.95" customHeight="1" x14ac:dyDescent="0.2">
      <c r="A71" s="50" t="s">
        <v>81</v>
      </c>
      <c r="B71" s="34">
        <v>1908776</v>
      </c>
      <c r="C71" s="35">
        <v>0</v>
      </c>
      <c r="D71" s="35">
        <v>150000</v>
      </c>
      <c r="E71" s="35">
        <v>1621860</v>
      </c>
      <c r="F71" s="36">
        <f t="shared" si="7"/>
        <v>3680636</v>
      </c>
      <c r="G71" s="35">
        <v>0</v>
      </c>
      <c r="H71" s="35">
        <v>0</v>
      </c>
      <c r="I71" s="35">
        <v>225000</v>
      </c>
      <c r="J71" s="36">
        <f t="shared" si="8"/>
        <v>225000</v>
      </c>
      <c r="K71" s="36">
        <v>0</v>
      </c>
      <c r="L71" s="53"/>
      <c r="M71" s="37">
        <f t="shared" si="9"/>
        <v>3905636</v>
      </c>
    </row>
    <row r="72" spans="1:13" ht="24.95" customHeight="1" x14ac:dyDescent="0.2">
      <c r="A72" s="50" t="s">
        <v>82</v>
      </c>
      <c r="B72" s="34">
        <v>15335293</v>
      </c>
      <c r="C72" s="35">
        <v>0</v>
      </c>
      <c r="D72" s="35">
        <v>227900</v>
      </c>
      <c r="E72" s="35">
        <v>12950</v>
      </c>
      <c r="F72" s="36">
        <f t="shared" si="7"/>
        <v>15576143</v>
      </c>
      <c r="G72" s="35">
        <v>0</v>
      </c>
      <c r="H72" s="35">
        <v>0</v>
      </c>
      <c r="I72" s="35">
        <v>0</v>
      </c>
      <c r="J72" s="36">
        <f t="shared" si="8"/>
        <v>0</v>
      </c>
      <c r="K72" s="36">
        <v>0</v>
      </c>
      <c r="L72" s="53"/>
      <c r="M72" s="37">
        <f t="shared" si="9"/>
        <v>15576143</v>
      </c>
    </row>
    <row r="73" spans="1:13" ht="24.95" customHeight="1" x14ac:dyDescent="0.2">
      <c r="A73" s="50" t="s">
        <v>83</v>
      </c>
      <c r="B73" s="34">
        <v>544047</v>
      </c>
      <c r="C73" s="35">
        <v>0</v>
      </c>
      <c r="D73" s="35">
        <v>0</v>
      </c>
      <c r="E73" s="35">
        <v>300</v>
      </c>
      <c r="F73" s="36">
        <f t="shared" si="7"/>
        <v>544347</v>
      </c>
      <c r="G73" s="35">
        <v>0</v>
      </c>
      <c r="H73" s="35">
        <v>0</v>
      </c>
      <c r="I73" s="35">
        <v>0</v>
      </c>
      <c r="J73" s="36">
        <f t="shared" si="8"/>
        <v>0</v>
      </c>
      <c r="K73" s="36">
        <v>0</v>
      </c>
      <c r="L73" s="53"/>
      <c r="M73" s="37">
        <f t="shared" si="9"/>
        <v>544347</v>
      </c>
    </row>
    <row r="74" spans="1:13" ht="24.95" customHeight="1" x14ac:dyDescent="0.2">
      <c r="A74" s="50" t="s">
        <v>84</v>
      </c>
      <c r="B74" s="34">
        <v>2735750</v>
      </c>
      <c r="C74" s="35">
        <v>0</v>
      </c>
      <c r="D74" s="35">
        <v>1042005</v>
      </c>
      <c r="E74" s="35">
        <v>384910</v>
      </c>
      <c r="F74" s="36">
        <f>SUM(B74:E74)</f>
        <v>4162665</v>
      </c>
      <c r="G74" s="35">
        <v>0</v>
      </c>
      <c r="H74" s="35">
        <v>0</v>
      </c>
      <c r="I74" s="35">
        <v>0</v>
      </c>
      <c r="J74" s="36">
        <f>SUM(G74:I74)</f>
        <v>0</v>
      </c>
      <c r="K74" s="36">
        <v>0</v>
      </c>
      <c r="L74" s="53"/>
      <c r="M74" s="37">
        <f>+F74+J74+K74</f>
        <v>4162665</v>
      </c>
    </row>
    <row r="75" spans="1:13" ht="24.95" customHeight="1" x14ac:dyDescent="0.2">
      <c r="A75" s="50" t="s">
        <v>85</v>
      </c>
      <c r="B75" s="34">
        <v>78248457</v>
      </c>
      <c r="C75" s="35">
        <v>0</v>
      </c>
      <c r="D75" s="35">
        <v>0</v>
      </c>
      <c r="E75" s="35">
        <v>376570</v>
      </c>
      <c r="F75" s="36">
        <f>SUM(B75:E75)</f>
        <v>78625027</v>
      </c>
      <c r="G75" s="35">
        <v>0</v>
      </c>
      <c r="H75" s="35">
        <v>0</v>
      </c>
      <c r="I75" s="35">
        <v>0</v>
      </c>
      <c r="J75" s="36">
        <f>SUM(G75:I75)</f>
        <v>0</v>
      </c>
      <c r="K75" s="36">
        <v>360130</v>
      </c>
      <c r="L75" s="53"/>
      <c r="M75" s="37">
        <f t="shared" ref="M75:M81" si="10">+F75+J75+K75</f>
        <v>78985157</v>
      </c>
    </row>
    <row r="76" spans="1:13" ht="24.95" customHeight="1" x14ac:dyDescent="0.2">
      <c r="A76" s="50" t="s">
        <v>86</v>
      </c>
      <c r="B76" s="34">
        <v>50327667</v>
      </c>
      <c r="C76" s="35">
        <v>0</v>
      </c>
      <c r="D76" s="35">
        <v>1500100</v>
      </c>
      <c r="E76" s="35">
        <v>48000</v>
      </c>
      <c r="F76" s="36">
        <f t="shared" ref="F76:F81" si="11">SUM(B76:E76)</f>
        <v>51875767</v>
      </c>
      <c r="G76" s="35">
        <v>35785000</v>
      </c>
      <c r="H76" s="35">
        <v>0</v>
      </c>
      <c r="I76" s="35">
        <v>0</v>
      </c>
      <c r="J76" s="36">
        <f t="shared" ref="J76:J81" si="12">SUM(G76:I76)</f>
        <v>35785000</v>
      </c>
      <c r="K76" s="36">
        <v>0</v>
      </c>
      <c r="L76" s="53"/>
      <c r="M76" s="37">
        <f t="shared" si="10"/>
        <v>87660767</v>
      </c>
    </row>
    <row r="77" spans="1:13" ht="24.95" customHeight="1" x14ac:dyDescent="0.2">
      <c r="A77" s="50" t="s">
        <v>87</v>
      </c>
      <c r="B77" s="34">
        <v>3123816</v>
      </c>
      <c r="C77" s="35">
        <v>0</v>
      </c>
      <c r="D77" s="35">
        <v>0</v>
      </c>
      <c r="E77" s="35">
        <v>0</v>
      </c>
      <c r="F77" s="36">
        <f t="shared" si="11"/>
        <v>3123816</v>
      </c>
      <c r="G77" s="35">
        <v>0</v>
      </c>
      <c r="H77" s="35">
        <v>0</v>
      </c>
      <c r="I77" s="35">
        <v>0</v>
      </c>
      <c r="J77" s="36">
        <f t="shared" si="12"/>
        <v>0</v>
      </c>
      <c r="K77" s="36">
        <v>0</v>
      </c>
      <c r="L77" s="53"/>
      <c r="M77" s="37">
        <f t="shared" si="10"/>
        <v>3123816</v>
      </c>
    </row>
    <row r="78" spans="1:13" ht="24.95" customHeight="1" x14ac:dyDescent="0.2">
      <c r="A78" s="50" t="s">
        <v>88</v>
      </c>
      <c r="B78" s="34">
        <v>1388881</v>
      </c>
      <c r="C78" s="35">
        <v>0</v>
      </c>
      <c r="D78" s="35">
        <v>219470</v>
      </c>
      <c r="E78" s="35">
        <v>0</v>
      </c>
      <c r="F78" s="36">
        <f t="shared" si="11"/>
        <v>1608351</v>
      </c>
      <c r="G78" s="35">
        <v>0</v>
      </c>
      <c r="H78" s="35">
        <v>0</v>
      </c>
      <c r="I78" s="35">
        <v>0</v>
      </c>
      <c r="J78" s="36">
        <f t="shared" si="12"/>
        <v>0</v>
      </c>
      <c r="K78" s="36">
        <v>0</v>
      </c>
      <c r="L78" s="53"/>
      <c r="M78" s="37">
        <f t="shared" si="10"/>
        <v>1608351</v>
      </c>
    </row>
    <row r="79" spans="1:13" ht="24.95" customHeight="1" x14ac:dyDescent="0.2">
      <c r="A79" s="50" t="s">
        <v>89</v>
      </c>
      <c r="B79" s="34">
        <v>8532332</v>
      </c>
      <c r="C79" s="35">
        <v>0</v>
      </c>
      <c r="D79" s="35">
        <v>35050</v>
      </c>
      <c r="E79" s="35">
        <v>0</v>
      </c>
      <c r="F79" s="36">
        <f t="shared" si="11"/>
        <v>8567382</v>
      </c>
      <c r="G79" s="35">
        <v>0</v>
      </c>
      <c r="H79" s="35">
        <v>0</v>
      </c>
      <c r="I79" s="35">
        <v>0</v>
      </c>
      <c r="J79" s="36">
        <f t="shared" si="12"/>
        <v>0</v>
      </c>
      <c r="K79" s="36">
        <v>0</v>
      </c>
      <c r="L79" s="53"/>
      <c r="M79" s="37">
        <f t="shared" si="10"/>
        <v>8567382</v>
      </c>
    </row>
    <row r="80" spans="1:13" ht="24.95" customHeight="1" x14ac:dyDescent="0.2">
      <c r="A80" s="50" t="s">
        <v>90</v>
      </c>
      <c r="B80" s="34">
        <v>0</v>
      </c>
      <c r="C80" s="35">
        <v>0</v>
      </c>
      <c r="D80" s="35">
        <v>360</v>
      </c>
      <c r="E80" s="35">
        <v>19962720</v>
      </c>
      <c r="F80" s="36">
        <f t="shared" si="11"/>
        <v>19963080</v>
      </c>
      <c r="G80" s="35">
        <v>0</v>
      </c>
      <c r="H80" s="35">
        <v>0</v>
      </c>
      <c r="I80" s="35">
        <v>0</v>
      </c>
      <c r="J80" s="36">
        <f t="shared" si="12"/>
        <v>0</v>
      </c>
      <c r="K80" s="36">
        <v>2675360</v>
      </c>
      <c r="L80" s="53"/>
      <c r="M80" s="37">
        <f t="shared" si="10"/>
        <v>22638440</v>
      </c>
    </row>
    <row r="81" spans="1:13" ht="24.95" hidden="1" customHeight="1" x14ac:dyDescent="0.2">
      <c r="A81" s="50" t="s">
        <v>91</v>
      </c>
      <c r="B81" s="34">
        <v>0</v>
      </c>
      <c r="C81" s="35">
        <v>0</v>
      </c>
      <c r="D81" s="35">
        <v>0</v>
      </c>
      <c r="E81" s="35">
        <v>0</v>
      </c>
      <c r="F81" s="36">
        <f t="shared" si="11"/>
        <v>0</v>
      </c>
      <c r="G81" s="35">
        <v>0</v>
      </c>
      <c r="H81" s="35">
        <v>0</v>
      </c>
      <c r="I81" s="35">
        <v>0</v>
      </c>
      <c r="J81" s="36">
        <f t="shared" si="12"/>
        <v>0</v>
      </c>
      <c r="K81" s="36">
        <v>0</v>
      </c>
      <c r="L81" s="53"/>
      <c r="M81" s="37">
        <f t="shared" si="10"/>
        <v>0</v>
      </c>
    </row>
    <row r="82" spans="1:13" ht="24.95" hidden="1" customHeight="1" x14ac:dyDescent="0.2">
      <c r="A82" s="50" t="s">
        <v>92</v>
      </c>
      <c r="B82" s="34">
        <v>0</v>
      </c>
      <c r="C82" s="35">
        <v>0</v>
      </c>
      <c r="D82" s="35">
        <v>0</v>
      </c>
      <c r="E82" s="35">
        <v>0</v>
      </c>
      <c r="F82" s="36">
        <f>SUM(B82:E82)</f>
        <v>0</v>
      </c>
      <c r="G82" s="35">
        <v>0</v>
      </c>
      <c r="H82" s="35">
        <v>0</v>
      </c>
      <c r="I82" s="35">
        <v>0</v>
      </c>
      <c r="J82" s="36">
        <f>SUM(G82:I82)</f>
        <v>0</v>
      </c>
      <c r="K82" s="36">
        <v>0</v>
      </c>
      <c r="L82" s="53"/>
      <c r="M82" s="37">
        <f>+F82+J82+K82</f>
        <v>0</v>
      </c>
    </row>
    <row r="83" spans="1:13" ht="30" customHeight="1" x14ac:dyDescent="0.2">
      <c r="A83" s="38" t="s">
        <v>93</v>
      </c>
      <c r="B83" s="26">
        <f t="shared" ref="B83:K83" si="13">SUM(B84:B84)</f>
        <v>243908740</v>
      </c>
      <c r="C83" s="28">
        <f t="shared" si="13"/>
        <v>890425845</v>
      </c>
      <c r="D83" s="28">
        <f t="shared" si="13"/>
        <v>689700</v>
      </c>
      <c r="E83" s="28">
        <f t="shared" si="13"/>
        <v>12599235</v>
      </c>
      <c r="F83" s="29">
        <f t="shared" si="13"/>
        <v>1147623520</v>
      </c>
      <c r="G83" s="28">
        <f t="shared" si="13"/>
        <v>0</v>
      </c>
      <c r="H83" s="28">
        <f t="shared" si="13"/>
        <v>0</v>
      </c>
      <c r="I83" s="28">
        <f t="shared" si="13"/>
        <v>510000</v>
      </c>
      <c r="J83" s="29">
        <f t="shared" si="13"/>
        <v>510000</v>
      </c>
      <c r="K83" s="29">
        <f t="shared" si="13"/>
        <v>0</v>
      </c>
      <c r="L83" s="55"/>
      <c r="M83" s="32">
        <f>SUM(M84:M84)</f>
        <v>1148133520</v>
      </c>
    </row>
    <row r="84" spans="1:13" ht="24.95" customHeight="1" x14ac:dyDescent="0.2">
      <c r="A84" s="50" t="s">
        <v>94</v>
      </c>
      <c r="B84" s="34">
        <v>243908740</v>
      </c>
      <c r="C84" s="35">
        <v>890425845</v>
      </c>
      <c r="D84" s="35">
        <v>689700</v>
      </c>
      <c r="E84" s="35">
        <v>12599235</v>
      </c>
      <c r="F84" s="36">
        <f>SUM(B84:E84)</f>
        <v>1147623520</v>
      </c>
      <c r="G84" s="35">
        <v>0</v>
      </c>
      <c r="H84" s="35">
        <v>0</v>
      </c>
      <c r="I84" s="35">
        <v>510000</v>
      </c>
      <c r="J84" s="36">
        <f>SUM(G84:I84)</f>
        <v>510000</v>
      </c>
      <c r="K84" s="36">
        <v>0</v>
      </c>
      <c r="L84" s="53"/>
      <c r="M84" s="37">
        <f>+F84+J84+K84</f>
        <v>1148133520</v>
      </c>
    </row>
    <row r="85" spans="1:13" ht="30" customHeight="1" x14ac:dyDescent="0.2">
      <c r="A85" s="38" t="s">
        <v>95</v>
      </c>
      <c r="B85" s="26">
        <f>SUM(B87:B91)+SUM(B92:B102)</f>
        <v>95669560</v>
      </c>
      <c r="C85" s="28">
        <f>SUM(C87:C91)+SUM(C92:C102)</f>
        <v>0</v>
      </c>
      <c r="D85" s="28">
        <f>SUM(D87:D91)+SUM(D92:D102)</f>
        <v>16214135</v>
      </c>
      <c r="E85" s="28">
        <f>SUM(E87:E91)+SUM(E92:E102)</f>
        <v>99356263</v>
      </c>
      <c r="F85" s="29">
        <f>SUM(F87:F91)+SUM(F92:F102)</f>
        <v>211239958</v>
      </c>
      <c r="G85" s="28">
        <f>SUM(G87:G91)+SUM(G92:G102)</f>
        <v>0</v>
      </c>
      <c r="H85" s="28">
        <f>SUM(H87:H91)+SUM(H92:H102)</f>
        <v>0</v>
      </c>
      <c r="I85" s="28">
        <f>SUM(I87:I91)+SUM(I92:I102)</f>
        <v>0</v>
      </c>
      <c r="J85" s="29">
        <f>SUM(J87:J91)+SUM(J92:J102)</f>
        <v>0</v>
      </c>
      <c r="K85" s="29">
        <f>SUM(K87:K91)+SUM(K92:K102)</f>
        <v>19838480</v>
      </c>
      <c r="L85" s="29">
        <f>SUM(L87:L91)+SUM(L92:L102)</f>
        <v>0</v>
      </c>
      <c r="M85" s="32">
        <f>SUM(M87:M91)+SUM(M92:M102)</f>
        <v>231078438</v>
      </c>
    </row>
    <row r="86" spans="1:13" ht="18" customHeight="1" x14ac:dyDescent="0.2">
      <c r="A86" s="50" t="s">
        <v>96</v>
      </c>
      <c r="B86" s="34"/>
      <c r="C86" s="35"/>
      <c r="D86" s="35"/>
      <c r="E86" s="35"/>
      <c r="F86" s="36"/>
      <c r="G86" s="35"/>
      <c r="H86" s="35"/>
      <c r="I86" s="35"/>
      <c r="J86" s="36"/>
      <c r="K86" s="36"/>
      <c r="L86" s="53"/>
      <c r="M86" s="37"/>
    </row>
    <row r="87" spans="1:13" ht="18" customHeight="1" x14ac:dyDescent="0.2">
      <c r="A87" s="33" t="s">
        <v>97</v>
      </c>
      <c r="B87" s="34">
        <v>2948502</v>
      </c>
      <c r="C87" s="35">
        <v>0</v>
      </c>
      <c r="D87" s="35">
        <v>590400</v>
      </c>
      <c r="E87" s="35">
        <v>709600</v>
      </c>
      <c r="F87" s="36">
        <f>SUM(B87:E87)</f>
        <v>4248502</v>
      </c>
      <c r="G87" s="35">
        <v>0</v>
      </c>
      <c r="H87" s="35">
        <v>0</v>
      </c>
      <c r="I87" s="35">
        <v>0</v>
      </c>
      <c r="J87" s="36">
        <f>SUM(G87:I87)</f>
        <v>0</v>
      </c>
      <c r="K87" s="36">
        <v>0</v>
      </c>
      <c r="L87" s="53"/>
      <c r="M87" s="37">
        <f>+F87+J87+K87</f>
        <v>4248502</v>
      </c>
    </row>
    <row r="88" spans="1:13" ht="18" customHeight="1" x14ac:dyDescent="0.2">
      <c r="A88" s="50" t="s">
        <v>98</v>
      </c>
      <c r="B88" s="34"/>
      <c r="C88" s="35"/>
      <c r="D88" s="35"/>
      <c r="E88" s="35"/>
      <c r="F88" s="36"/>
      <c r="G88" s="35"/>
      <c r="H88" s="35"/>
      <c r="I88" s="35"/>
      <c r="J88" s="36"/>
      <c r="K88" s="36"/>
      <c r="L88" s="53"/>
      <c r="M88" s="37"/>
    </row>
    <row r="89" spans="1:13" ht="18" customHeight="1" x14ac:dyDescent="0.2">
      <c r="A89" s="33" t="s">
        <v>99</v>
      </c>
      <c r="B89" s="34">
        <v>278436</v>
      </c>
      <c r="C89" s="35">
        <v>0</v>
      </c>
      <c r="D89" s="35">
        <v>222900</v>
      </c>
      <c r="E89" s="35">
        <v>242509</v>
      </c>
      <c r="F89" s="36">
        <f>SUM(B89:E89)</f>
        <v>743845</v>
      </c>
      <c r="G89" s="35">
        <v>0</v>
      </c>
      <c r="H89" s="35">
        <v>0</v>
      </c>
      <c r="I89" s="35">
        <v>0</v>
      </c>
      <c r="J89" s="36">
        <f>SUM(G89:I89)</f>
        <v>0</v>
      </c>
      <c r="K89" s="36">
        <v>12300</v>
      </c>
      <c r="L89" s="53"/>
      <c r="M89" s="37">
        <f>+F89+J89+K89</f>
        <v>756145</v>
      </c>
    </row>
    <row r="90" spans="1:13" ht="18" customHeight="1" x14ac:dyDescent="0.2">
      <c r="A90" s="50" t="s">
        <v>100</v>
      </c>
      <c r="B90" s="34">
        <v>0</v>
      </c>
      <c r="C90" s="35"/>
      <c r="D90" s="35">
        <v>6000</v>
      </c>
      <c r="E90" s="35">
        <v>21266090</v>
      </c>
      <c r="F90" s="36">
        <f>SUM(B90:E90)</f>
        <v>21272090</v>
      </c>
      <c r="G90" s="35">
        <v>0</v>
      </c>
      <c r="H90" s="35">
        <v>0</v>
      </c>
      <c r="I90" s="35">
        <v>0</v>
      </c>
      <c r="J90" s="36">
        <f>SUM(G90:I90)</f>
        <v>0</v>
      </c>
      <c r="K90" s="36">
        <v>1406765</v>
      </c>
      <c r="L90" s="53"/>
      <c r="M90" s="37">
        <f>+F90+J90+K90</f>
        <v>22678855</v>
      </c>
    </row>
    <row r="91" spans="1:13" ht="24.95" customHeight="1" thickBot="1" x14ac:dyDescent="0.25">
      <c r="A91" s="74" t="s">
        <v>101</v>
      </c>
      <c r="B91" s="46">
        <v>0</v>
      </c>
      <c r="C91" s="47">
        <v>0</v>
      </c>
      <c r="D91" s="47">
        <v>1699010</v>
      </c>
      <c r="E91" s="47">
        <v>68937770</v>
      </c>
      <c r="F91" s="48">
        <f>SUM(B91:E91)</f>
        <v>70636780</v>
      </c>
      <c r="G91" s="47">
        <v>0</v>
      </c>
      <c r="H91" s="47">
        <v>0</v>
      </c>
      <c r="I91" s="47">
        <v>0</v>
      </c>
      <c r="J91" s="48">
        <f>SUM(G91:I91)</f>
        <v>0</v>
      </c>
      <c r="K91" s="48">
        <v>0</v>
      </c>
      <c r="L91" s="75">
        <v>0</v>
      </c>
      <c r="M91" s="49">
        <f>+F91+J91+K91+L91</f>
        <v>70636780</v>
      </c>
    </row>
    <row r="92" spans="1:13" ht="24.95" customHeight="1" thickTop="1" x14ac:dyDescent="0.2">
      <c r="A92" s="50" t="s">
        <v>102</v>
      </c>
      <c r="B92" s="34">
        <v>64126237</v>
      </c>
      <c r="C92" s="35">
        <v>0</v>
      </c>
      <c r="D92" s="35">
        <v>0</v>
      </c>
      <c r="E92" s="35">
        <v>249645</v>
      </c>
      <c r="F92" s="36">
        <f t="shared" ref="F92:F102" si="14">SUM(B92:E92)</f>
        <v>64375882</v>
      </c>
      <c r="G92" s="35">
        <v>0</v>
      </c>
      <c r="H92" s="35">
        <v>0</v>
      </c>
      <c r="I92" s="35">
        <v>0</v>
      </c>
      <c r="J92" s="36">
        <f t="shared" ref="J92:J102" si="15">SUM(G92:I92)</f>
        <v>0</v>
      </c>
      <c r="K92" s="36">
        <v>30185</v>
      </c>
      <c r="L92" s="53"/>
      <c r="M92" s="37">
        <f t="shared" ref="M92:M102" si="16">+F92+J92+K92</f>
        <v>64406067</v>
      </c>
    </row>
    <row r="93" spans="1:13" ht="21.75" customHeight="1" x14ac:dyDescent="0.2">
      <c r="A93" s="50" t="s">
        <v>103</v>
      </c>
      <c r="B93" s="34">
        <v>1833618</v>
      </c>
      <c r="C93" s="35">
        <v>0</v>
      </c>
      <c r="D93" s="35">
        <v>2175</v>
      </c>
      <c r="E93" s="35">
        <v>0</v>
      </c>
      <c r="F93" s="36">
        <f t="shared" si="14"/>
        <v>1835793</v>
      </c>
      <c r="G93" s="35">
        <v>0</v>
      </c>
      <c r="H93" s="35">
        <v>0</v>
      </c>
      <c r="I93" s="35">
        <v>0</v>
      </c>
      <c r="J93" s="36">
        <f t="shared" si="15"/>
        <v>0</v>
      </c>
      <c r="K93" s="36">
        <v>0</v>
      </c>
      <c r="L93" s="53"/>
      <c r="M93" s="37">
        <f t="shared" si="16"/>
        <v>1835793</v>
      </c>
    </row>
    <row r="94" spans="1:13" ht="22.5" customHeight="1" x14ac:dyDescent="0.2">
      <c r="A94" s="50" t="s">
        <v>104</v>
      </c>
      <c r="B94" s="34">
        <v>5379371</v>
      </c>
      <c r="C94" s="35">
        <v>0</v>
      </c>
      <c r="D94" s="35">
        <v>0</v>
      </c>
      <c r="E94" s="35">
        <v>0</v>
      </c>
      <c r="F94" s="36">
        <f t="shared" si="14"/>
        <v>5379371</v>
      </c>
      <c r="G94" s="35">
        <v>0</v>
      </c>
      <c r="H94" s="35">
        <v>0</v>
      </c>
      <c r="I94" s="35">
        <v>0</v>
      </c>
      <c r="J94" s="36">
        <f t="shared" si="15"/>
        <v>0</v>
      </c>
      <c r="K94" s="36">
        <v>0</v>
      </c>
      <c r="L94" s="53"/>
      <c r="M94" s="37">
        <f t="shared" si="16"/>
        <v>5379371</v>
      </c>
    </row>
    <row r="95" spans="1:13" ht="22.5" customHeight="1" x14ac:dyDescent="0.2">
      <c r="A95" s="50" t="s">
        <v>105</v>
      </c>
      <c r="B95" s="34">
        <v>1200998</v>
      </c>
      <c r="C95" s="35">
        <v>0</v>
      </c>
      <c r="D95" s="35">
        <v>1687945</v>
      </c>
      <c r="E95" s="35">
        <v>10080</v>
      </c>
      <c r="F95" s="36">
        <f t="shared" si="14"/>
        <v>2899023</v>
      </c>
      <c r="G95" s="35">
        <v>0</v>
      </c>
      <c r="H95" s="35">
        <v>0</v>
      </c>
      <c r="I95" s="35">
        <v>0</v>
      </c>
      <c r="J95" s="36">
        <f t="shared" si="15"/>
        <v>0</v>
      </c>
      <c r="K95" s="36">
        <v>361000</v>
      </c>
      <c r="L95" s="53"/>
      <c r="M95" s="37">
        <f t="shared" si="16"/>
        <v>3260023</v>
      </c>
    </row>
    <row r="96" spans="1:13" ht="20.25" customHeight="1" x14ac:dyDescent="0.2">
      <c r="A96" s="50" t="s">
        <v>106</v>
      </c>
      <c r="B96" s="34">
        <v>855719</v>
      </c>
      <c r="C96" s="35">
        <v>0</v>
      </c>
      <c r="D96" s="35">
        <v>0</v>
      </c>
      <c r="E96" s="35">
        <v>0</v>
      </c>
      <c r="F96" s="36">
        <f t="shared" si="14"/>
        <v>855719</v>
      </c>
      <c r="G96" s="35">
        <v>0</v>
      </c>
      <c r="H96" s="35">
        <v>0</v>
      </c>
      <c r="I96" s="35">
        <v>0</v>
      </c>
      <c r="J96" s="36">
        <f t="shared" si="15"/>
        <v>0</v>
      </c>
      <c r="K96" s="36">
        <v>0</v>
      </c>
      <c r="L96" s="53"/>
      <c r="M96" s="37">
        <f t="shared" si="16"/>
        <v>855719</v>
      </c>
    </row>
    <row r="97" spans="1:13" ht="21.75" customHeight="1" x14ac:dyDescent="0.2">
      <c r="A97" s="50" t="s">
        <v>107</v>
      </c>
      <c r="B97" s="34">
        <v>5654667.9999999991</v>
      </c>
      <c r="C97" s="35">
        <v>0</v>
      </c>
      <c r="D97" s="35">
        <v>0</v>
      </c>
      <c r="E97" s="35">
        <v>0</v>
      </c>
      <c r="F97" s="36">
        <f t="shared" si="14"/>
        <v>5654667.9999999991</v>
      </c>
      <c r="G97" s="35">
        <v>0</v>
      </c>
      <c r="H97" s="35">
        <v>0</v>
      </c>
      <c r="I97" s="35">
        <v>0</v>
      </c>
      <c r="J97" s="36">
        <f t="shared" si="15"/>
        <v>0</v>
      </c>
      <c r="K97" s="36">
        <v>0</v>
      </c>
      <c r="L97" s="53"/>
      <c r="M97" s="37">
        <f t="shared" si="16"/>
        <v>5654667.9999999991</v>
      </c>
    </row>
    <row r="98" spans="1:13" ht="23.25" customHeight="1" x14ac:dyDescent="0.2">
      <c r="A98" s="50" t="s">
        <v>108</v>
      </c>
      <c r="B98" s="34">
        <v>2676475</v>
      </c>
      <c r="C98" s="35">
        <v>0</v>
      </c>
      <c r="D98" s="35">
        <v>0</v>
      </c>
      <c r="E98" s="35">
        <v>6000000</v>
      </c>
      <c r="F98" s="36">
        <f t="shared" si="14"/>
        <v>8676475</v>
      </c>
      <c r="G98" s="35">
        <v>0</v>
      </c>
      <c r="H98" s="35">
        <v>0</v>
      </c>
      <c r="I98" s="35">
        <v>0</v>
      </c>
      <c r="J98" s="36">
        <f t="shared" si="15"/>
        <v>0</v>
      </c>
      <c r="K98" s="36">
        <v>0</v>
      </c>
      <c r="L98" s="53"/>
      <c r="M98" s="37">
        <f t="shared" si="16"/>
        <v>8676475</v>
      </c>
    </row>
    <row r="99" spans="1:13" ht="23.25" customHeight="1" x14ac:dyDescent="0.2">
      <c r="A99" s="50" t="s">
        <v>109</v>
      </c>
      <c r="B99" s="34">
        <v>0</v>
      </c>
      <c r="C99" s="35">
        <v>0</v>
      </c>
      <c r="D99" s="35">
        <v>0</v>
      </c>
      <c r="E99" s="35">
        <v>1646274</v>
      </c>
      <c r="F99" s="36">
        <f t="shared" si="14"/>
        <v>1646274</v>
      </c>
      <c r="G99" s="35">
        <v>0</v>
      </c>
      <c r="H99" s="35">
        <v>0</v>
      </c>
      <c r="I99" s="35">
        <v>0</v>
      </c>
      <c r="J99" s="36">
        <f t="shared" si="15"/>
        <v>0</v>
      </c>
      <c r="K99" s="36">
        <v>0</v>
      </c>
      <c r="L99" s="53"/>
      <c r="M99" s="37">
        <f t="shared" si="16"/>
        <v>1646274</v>
      </c>
    </row>
    <row r="100" spans="1:13" ht="22.5" customHeight="1" x14ac:dyDescent="0.2">
      <c r="A100" s="50" t="s">
        <v>110</v>
      </c>
      <c r="B100" s="34">
        <v>896389.99999999965</v>
      </c>
      <c r="C100" s="35">
        <v>0</v>
      </c>
      <c r="D100" s="35">
        <v>12000000</v>
      </c>
      <c r="E100" s="35">
        <v>0</v>
      </c>
      <c r="F100" s="36">
        <f t="shared" si="14"/>
        <v>12896390</v>
      </c>
      <c r="G100" s="35">
        <v>0</v>
      </c>
      <c r="H100" s="35">
        <v>0</v>
      </c>
      <c r="I100" s="35">
        <v>0</v>
      </c>
      <c r="J100" s="36">
        <f t="shared" si="15"/>
        <v>0</v>
      </c>
      <c r="K100" s="36">
        <v>0</v>
      </c>
      <c r="L100" s="53"/>
      <c r="M100" s="37">
        <f t="shared" si="16"/>
        <v>12896390</v>
      </c>
    </row>
    <row r="101" spans="1:13" ht="24.95" customHeight="1" x14ac:dyDescent="0.2">
      <c r="A101" s="50" t="s">
        <v>111</v>
      </c>
      <c r="B101" s="34">
        <v>2072783</v>
      </c>
      <c r="C101" s="35">
        <v>0</v>
      </c>
      <c r="D101" s="35">
        <v>5705</v>
      </c>
      <c r="E101" s="35">
        <v>294295</v>
      </c>
      <c r="F101" s="36">
        <f t="shared" si="14"/>
        <v>2372783</v>
      </c>
      <c r="G101" s="35">
        <v>0</v>
      </c>
      <c r="H101" s="35">
        <v>0</v>
      </c>
      <c r="I101" s="35">
        <v>0</v>
      </c>
      <c r="J101" s="36">
        <f t="shared" si="15"/>
        <v>0</v>
      </c>
      <c r="K101" s="36">
        <v>0</v>
      </c>
      <c r="L101" s="53"/>
      <c r="M101" s="37">
        <f t="shared" si="16"/>
        <v>2372783</v>
      </c>
    </row>
    <row r="102" spans="1:13" ht="21.75" customHeight="1" x14ac:dyDescent="0.2">
      <c r="A102" s="50" t="s">
        <v>112</v>
      </c>
      <c r="B102" s="34">
        <v>7746363</v>
      </c>
      <c r="C102" s="35">
        <v>0</v>
      </c>
      <c r="D102" s="35">
        <v>0</v>
      </c>
      <c r="E102" s="35">
        <v>0</v>
      </c>
      <c r="F102" s="36">
        <f t="shared" si="14"/>
        <v>7746363</v>
      </c>
      <c r="G102" s="35">
        <v>0</v>
      </c>
      <c r="H102" s="35">
        <v>0</v>
      </c>
      <c r="I102" s="35">
        <v>0</v>
      </c>
      <c r="J102" s="36">
        <f t="shared" si="15"/>
        <v>0</v>
      </c>
      <c r="K102" s="36">
        <v>18028230</v>
      </c>
      <c r="L102" s="53"/>
      <c r="M102" s="37">
        <f t="shared" si="16"/>
        <v>25774593</v>
      </c>
    </row>
    <row r="103" spans="1:13" ht="24" customHeight="1" x14ac:dyDescent="0.2">
      <c r="A103" s="38" t="s">
        <v>113</v>
      </c>
      <c r="B103" s="26">
        <f>SUM(B104:B109)</f>
        <v>40760090</v>
      </c>
      <c r="C103" s="28">
        <f t="shared" ref="C103:M103" si="17">SUM(C104:C109)</f>
        <v>0</v>
      </c>
      <c r="D103" s="28">
        <f t="shared" si="17"/>
        <v>2281785</v>
      </c>
      <c r="E103" s="28">
        <f t="shared" si="17"/>
        <v>874100</v>
      </c>
      <c r="F103" s="29">
        <f t="shared" si="17"/>
        <v>43915975</v>
      </c>
      <c r="G103" s="28">
        <f t="shared" si="17"/>
        <v>500000</v>
      </c>
      <c r="H103" s="28">
        <f t="shared" si="17"/>
        <v>0</v>
      </c>
      <c r="I103" s="28">
        <f t="shared" si="17"/>
        <v>15000</v>
      </c>
      <c r="J103" s="29">
        <f t="shared" si="17"/>
        <v>515000</v>
      </c>
      <c r="K103" s="29">
        <f t="shared" si="17"/>
        <v>0</v>
      </c>
      <c r="L103" s="55">
        <f t="shared" si="17"/>
        <v>0</v>
      </c>
      <c r="M103" s="32">
        <f t="shared" si="17"/>
        <v>44430975</v>
      </c>
    </row>
    <row r="104" spans="1:13" ht="23.25" customHeight="1" x14ac:dyDescent="0.2">
      <c r="A104" s="50" t="s">
        <v>114</v>
      </c>
      <c r="B104" s="34">
        <v>5520444</v>
      </c>
      <c r="C104" s="35">
        <v>0</v>
      </c>
      <c r="D104" s="35">
        <v>7000</v>
      </c>
      <c r="E104" s="35">
        <v>78000</v>
      </c>
      <c r="F104" s="36">
        <f t="shared" ref="F104:F109" si="18">SUM(B104:E104)</f>
        <v>5605444</v>
      </c>
      <c r="G104" s="35">
        <v>0</v>
      </c>
      <c r="H104" s="35">
        <v>0</v>
      </c>
      <c r="I104" s="35">
        <v>15000</v>
      </c>
      <c r="J104" s="36">
        <f t="shared" ref="J104:J109" si="19">SUM(G104:I104)</f>
        <v>15000</v>
      </c>
      <c r="K104" s="36">
        <v>0</v>
      </c>
      <c r="L104" s="53"/>
      <c r="M104" s="37">
        <f t="shared" ref="M104:M109" si="20">+F104+J104+K104</f>
        <v>5620444</v>
      </c>
    </row>
    <row r="105" spans="1:13" ht="23.25" customHeight="1" x14ac:dyDescent="0.2">
      <c r="A105" s="50" t="s">
        <v>115</v>
      </c>
      <c r="B105" s="34">
        <v>6831322</v>
      </c>
      <c r="C105" s="35">
        <v>0</v>
      </c>
      <c r="D105" s="35">
        <v>1400000</v>
      </c>
      <c r="E105" s="35">
        <v>0</v>
      </c>
      <c r="F105" s="36">
        <f t="shared" si="18"/>
        <v>8231322</v>
      </c>
      <c r="G105" s="35">
        <v>0</v>
      </c>
      <c r="H105" s="35">
        <v>0</v>
      </c>
      <c r="I105" s="35">
        <v>0</v>
      </c>
      <c r="J105" s="36">
        <f t="shared" si="19"/>
        <v>0</v>
      </c>
      <c r="K105" s="36">
        <v>0</v>
      </c>
      <c r="L105" s="53"/>
      <c r="M105" s="37">
        <f t="shared" si="20"/>
        <v>8231322</v>
      </c>
    </row>
    <row r="106" spans="1:13" ht="23.25" customHeight="1" x14ac:dyDescent="0.2">
      <c r="A106" s="50" t="s">
        <v>116</v>
      </c>
      <c r="B106" s="34">
        <v>1672130</v>
      </c>
      <c r="C106" s="35">
        <v>0</v>
      </c>
      <c r="D106" s="35">
        <v>874785</v>
      </c>
      <c r="E106" s="35">
        <v>229475</v>
      </c>
      <c r="F106" s="36">
        <f t="shared" si="18"/>
        <v>2776390</v>
      </c>
      <c r="G106" s="35">
        <v>500000</v>
      </c>
      <c r="H106" s="35">
        <v>0</v>
      </c>
      <c r="I106" s="35">
        <v>0</v>
      </c>
      <c r="J106" s="36">
        <f t="shared" si="19"/>
        <v>500000</v>
      </c>
      <c r="K106" s="36">
        <v>0</v>
      </c>
      <c r="L106" s="53"/>
      <c r="M106" s="37">
        <f t="shared" si="20"/>
        <v>3276390</v>
      </c>
    </row>
    <row r="107" spans="1:13" ht="23.25" customHeight="1" x14ac:dyDescent="0.2">
      <c r="A107" s="50" t="s">
        <v>117</v>
      </c>
      <c r="B107" s="34">
        <v>16664486</v>
      </c>
      <c r="C107" s="35">
        <v>0</v>
      </c>
      <c r="D107" s="35">
        <v>0</v>
      </c>
      <c r="E107" s="35">
        <v>0</v>
      </c>
      <c r="F107" s="36">
        <f t="shared" si="18"/>
        <v>16664486</v>
      </c>
      <c r="G107" s="35">
        <v>0</v>
      </c>
      <c r="H107" s="35">
        <v>0</v>
      </c>
      <c r="I107" s="35">
        <v>0</v>
      </c>
      <c r="J107" s="36">
        <f t="shared" si="19"/>
        <v>0</v>
      </c>
      <c r="K107" s="36">
        <v>0</v>
      </c>
      <c r="L107" s="53"/>
      <c r="M107" s="37">
        <f t="shared" si="20"/>
        <v>16664486</v>
      </c>
    </row>
    <row r="108" spans="1:13" ht="23.25" customHeight="1" x14ac:dyDescent="0.2">
      <c r="A108" s="50" t="s">
        <v>118</v>
      </c>
      <c r="B108" s="34">
        <v>4071707.9999999991</v>
      </c>
      <c r="C108" s="35">
        <v>0</v>
      </c>
      <c r="D108" s="35">
        <v>0</v>
      </c>
      <c r="E108" s="35">
        <v>566625</v>
      </c>
      <c r="F108" s="36">
        <f t="shared" si="18"/>
        <v>4638332.9999999991</v>
      </c>
      <c r="G108" s="35">
        <v>0</v>
      </c>
      <c r="H108" s="35">
        <v>0</v>
      </c>
      <c r="I108" s="35">
        <v>0</v>
      </c>
      <c r="J108" s="36">
        <f t="shared" si="19"/>
        <v>0</v>
      </c>
      <c r="K108" s="36">
        <v>0</v>
      </c>
      <c r="L108" s="53"/>
      <c r="M108" s="37">
        <f t="shared" si="20"/>
        <v>4638332.9999999991</v>
      </c>
    </row>
    <row r="109" spans="1:13" ht="23.25" customHeight="1" x14ac:dyDescent="0.2">
      <c r="A109" s="50" t="s">
        <v>119</v>
      </c>
      <c r="B109" s="34">
        <v>6000000</v>
      </c>
      <c r="C109" s="35">
        <v>0</v>
      </c>
      <c r="D109" s="35">
        <v>0</v>
      </c>
      <c r="E109" s="35">
        <v>0</v>
      </c>
      <c r="F109" s="36">
        <f t="shared" si="18"/>
        <v>6000000</v>
      </c>
      <c r="G109" s="35">
        <v>0</v>
      </c>
      <c r="H109" s="35">
        <v>0</v>
      </c>
      <c r="I109" s="35">
        <v>0</v>
      </c>
      <c r="J109" s="36">
        <f t="shared" si="19"/>
        <v>0</v>
      </c>
      <c r="K109" s="36">
        <v>0</v>
      </c>
      <c r="L109" s="53"/>
      <c r="M109" s="37">
        <f t="shared" si="20"/>
        <v>6000000</v>
      </c>
    </row>
    <row r="110" spans="1:13" ht="27" customHeight="1" x14ac:dyDescent="0.2">
      <c r="A110" s="38" t="s">
        <v>120</v>
      </c>
      <c r="B110" s="26">
        <f>SUM(B111:B112)</f>
        <v>10795511</v>
      </c>
      <c r="C110" s="28">
        <f t="shared" ref="C110:M110" si="21">SUM(C111:C112)</f>
        <v>0</v>
      </c>
      <c r="D110" s="28">
        <f t="shared" si="21"/>
        <v>87315</v>
      </c>
      <c r="E110" s="28">
        <f t="shared" si="21"/>
        <v>1170000</v>
      </c>
      <c r="F110" s="29">
        <f t="shared" si="21"/>
        <v>12052826</v>
      </c>
      <c r="G110" s="28">
        <f t="shared" si="21"/>
        <v>0</v>
      </c>
      <c r="H110" s="28">
        <f t="shared" si="21"/>
        <v>0</v>
      </c>
      <c r="I110" s="28">
        <f t="shared" si="21"/>
        <v>0</v>
      </c>
      <c r="J110" s="29">
        <f t="shared" si="21"/>
        <v>0</v>
      </c>
      <c r="K110" s="29">
        <f t="shared" si="21"/>
        <v>600000</v>
      </c>
      <c r="L110" s="55">
        <f t="shared" si="21"/>
        <v>0</v>
      </c>
      <c r="M110" s="32">
        <f t="shared" si="21"/>
        <v>12652826</v>
      </c>
    </row>
    <row r="111" spans="1:13" ht="20.25" customHeight="1" x14ac:dyDescent="0.2">
      <c r="A111" s="50" t="s">
        <v>121</v>
      </c>
      <c r="B111" s="34">
        <v>5409385</v>
      </c>
      <c r="C111" s="35">
        <v>0</v>
      </c>
      <c r="D111" s="35">
        <v>87315</v>
      </c>
      <c r="E111" s="35">
        <v>1170000</v>
      </c>
      <c r="F111" s="36">
        <f>SUM(B111:E111)</f>
        <v>6666700</v>
      </c>
      <c r="G111" s="35">
        <v>0</v>
      </c>
      <c r="H111" s="35">
        <v>0</v>
      </c>
      <c r="I111" s="35">
        <v>0</v>
      </c>
      <c r="J111" s="36">
        <f>SUM(G111:I111)</f>
        <v>0</v>
      </c>
      <c r="K111" s="36">
        <v>600000</v>
      </c>
      <c r="L111" s="53"/>
      <c r="M111" s="37">
        <f>+F111+J111+K111</f>
        <v>7266700</v>
      </c>
    </row>
    <row r="112" spans="1:13" ht="20.25" customHeight="1" x14ac:dyDescent="0.2">
      <c r="A112" s="50" t="s">
        <v>122</v>
      </c>
      <c r="B112" s="34">
        <v>5386126</v>
      </c>
      <c r="C112" s="35">
        <v>0</v>
      </c>
      <c r="D112" s="35">
        <v>0</v>
      </c>
      <c r="E112" s="35">
        <v>0</v>
      </c>
      <c r="F112" s="36">
        <f>SUM(B112:E112)</f>
        <v>5386126</v>
      </c>
      <c r="G112" s="35">
        <v>0</v>
      </c>
      <c r="H112" s="35">
        <v>0</v>
      </c>
      <c r="I112" s="35">
        <v>0</v>
      </c>
      <c r="J112" s="36">
        <f>SUM(G112:I112)</f>
        <v>0</v>
      </c>
      <c r="K112" s="36">
        <v>0</v>
      </c>
      <c r="L112" s="53"/>
      <c r="M112" s="37">
        <f>+F112+J112+K112</f>
        <v>5386126</v>
      </c>
    </row>
    <row r="113" spans="1:13" ht="25.5" customHeight="1" x14ac:dyDescent="0.2">
      <c r="A113" s="25" t="s">
        <v>123</v>
      </c>
      <c r="B113" s="60">
        <f>B114</f>
        <v>5484938</v>
      </c>
      <c r="C113" s="27">
        <f>C114</f>
        <v>0</v>
      </c>
      <c r="D113" s="27">
        <f>D114</f>
        <v>0</v>
      </c>
      <c r="E113" s="27">
        <f>E114</f>
        <v>10950000</v>
      </c>
      <c r="F113" s="30">
        <f>SUM(B113:E113)</f>
        <v>16434938</v>
      </c>
      <c r="G113" s="27">
        <f>G114</f>
        <v>0</v>
      </c>
      <c r="H113" s="27">
        <f>H114</f>
        <v>0</v>
      </c>
      <c r="I113" s="27">
        <f>I114</f>
        <v>0</v>
      </c>
      <c r="J113" s="30">
        <f>SUM(G113:I113)</f>
        <v>0</v>
      </c>
      <c r="K113" s="30">
        <f>K114</f>
        <v>0</v>
      </c>
      <c r="L113" s="61"/>
      <c r="M113" s="62">
        <f>+F113+J113+K113</f>
        <v>16434938</v>
      </c>
    </row>
    <row r="114" spans="1:13" ht="24.95" customHeight="1" x14ac:dyDescent="0.2">
      <c r="A114" s="50" t="s">
        <v>124</v>
      </c>
      <c r="B114" s="34">
        <v>5484938</v>
      </c>
      <c r="C114" s="35">
        <v>0</v>
      </c>
      <c r="D114" s="35">
        <v>0</v>
      </c>
      <c r="E114" s="35">
        <v>10950000</v>
      </c>
      <c r="F114" s="36">
        <f>SUM(B114:E114)</f>
        <v>16434938</v>
      </c>
      <c r="G114" s="35">
        <v>0</v>
      </c>
      <c r="H114" s="35">
        <v>0</v>
      </c>
      <c r="I114" s="35">
        <v>0</v>
      </c>
      <c r="J114" s="36">
        <f>SUM(G114:I114)</f>
        <v>0</v>
      </c>
      <c r="K114" s="36">
        <v>0</v>
      </c>
      <c r="L114" s="53"/>
      <c r="M114" s="37">
        <f>+F114+J114+K114</f>
        <v>16434938</v>
      </c>
    </row>
    <row r="115" spans="1:13" ht="25.5" customHeight="1" x14ac:dyDescent="0.2">
      <c r="A115" s="63" t="s">
        <v>125</v>
      </c>
      <c r="B115" s="26">
        <f>SUM(B116:B118)</f>
        <v>17925333</v>
      </c>
      <c r="C115" s="28">
        <f t="shared" ref="C115:M115" si="22">SUM(C116:C118)</f>
        <v>0</v>
      </c>
      <c r="D115" s="28">
        <f t="shared" si="22"/>
        <v>6676055</v>
      </c>
      <c r="E115" s="28">
        <f t="shared" si="22"/>
        <v>1712549</v>
      </c>
      <c r="F115" s="29">
        <f t="shared" si="22"/>
        <v>26313937</v>
      </c>
      <c r="G115" s="28">
        <f t="shared" si="22"/>
        <v>1000000</v>
      </c>
      <c r="H115" s="28">
        <f t="shared" si="22"/>
        <v>0</v>
      </c>
      <c r="I115" s="28">
        <f t="shared" si="22"/>
        <v>0</v>
      </c>
      <c r="J115" s="29">
        <f t="shared" si="22"/>
        <v>1000000</v>
      </c>
      <c r="K115" s="29">
        <f t="shared" si="22"/>
        <v>0</v>
      </c>
      <c r="L115" s="55">
        <f t="shared" si="22"/>
        <v>0</v>
      </c>
      <c r="M115" s="32">
        <f t="shared" si="22"/>
        <v>27313937</v>
      </c>
    </row>
    <row r="116" spans="1:13" ht="24.95" customHeight="1" x14ac:dyDescent="0.2">
      <c r="A116" s="64" t="s">
        <v>126</v>
      </c>
      <c r="B116" s="34">
        <v>1785665.0000000002</v>
      </c>
      <c r="C116" s="35">
        <v>0</v>
      </c>
      <c r="D116" s="35">
        <v>6056510</v>
      </c>
      <c r="E116" s="35">
        <v>498835</v>
      </c>
      <c r="F116" s="36">
        <f>SUM(B116:E116)</f>
        <v>8341010</v>
      </c>
      <c r="G116" s="35">
        <v>1000000</v>
      </c>
      <c r="H116" s="35">
        <v>0</v>
      </c>
      <c r="I116" s="35">
        <v>0</v>
      </c>
      <c r="J116" s="36">
        <f>SUM(G116:I116)</f>
        <v>1000000</v>
      </c>
      <c r="K116" s="36">
        <v>0</v>
      </c>
      <c r="L116" s="53"/>
      <c r="M116" s="37">
        <f>+F116+J116+K116</f>
        <v>9341010</v>
      </c>
    </row>
    <row r="117" spans="1:13" ht="24.75" customHeight="1" x14ac:dyDescent="0.2">
      <c r="A117" s="50" t="s">
        <v>127</v>
      </c>
      <c r="B117" s="34">
        <v>15119436</v>
      </c>
      <c r="C117" s="35">
        <v>0</v>
      </c>
      <c r="D117" s="35">
        <v>619545</v>
      </c>
      <c r="E117" s="35">
        <v>403620</v>
      </c>
      <c r="F117" s="36">
        <f>SUM(B117:E117)</f>
        <v>16142601</v>
      </c>
      <c r="G117" s="35">
        <v>0</v>
      </c>
      <c r="H117" s="35">
        <v>0</v>
      </c>
      <c r="I117" s="35">
        <v>0</v>
      </c>
      <c r="J117" s="36">
        <f>SUM(G117:I117)</f>
        <v>0</v>
      </c>
      <c r="K117" s="36">
        <v>0</v>
      </c>
      <c r="L117" s="53"/>
      <c r="M117" s="37">
        <f>+F117+J117+K117</f>
        <v>16142601</v>
      </c>
    </row>
    <row r="118" spans="1:13" ht="24.95" customHeight="1" x14ac:dyDescent="0.2">
      <c r="A118" s="50" t="s">
        <v>128</v>
      </c>
      <c r="B118" s="34">
        <v>1020232</v>
      </c>
      <c r="C118" s="35">
        <v>0</v>
      </c>
      <c r="D118" s="35">
        <v>0</v>
      </c>
      <c r="E118" s="35">
        <v>810094</v>
      </c>
      <c r="F118" s="36">
        <f>SUM(B118:E118)</f>
        <v>1830326</v>
      </c>
      <c r="G118" s="35">
        <v>0</v>
      </c>
      <c r="H118" s="35">
        <v>0</v>
      </c>
      <c r="I118" s="35">
        <v>0</v>
      </c>
      <c r="J118" s="36">
        <f>SUM(G118:I118)</f>
        <v>0</v>
      </c>
      <c r="K118" s="36">
        <v>0</v>
      </c>
      <c r="L118" s="53"/>
      <c r="M118" s="37">
        <f>+F118+J118+K118</f>
        <v>1830326</v>
      </c>
    </row>
    <row r="119" spans="1:13" ht="24" customHeight="1" x14ac:dyDescent="0.2">
      <c r="A119" s="65" t="s">
        <v>129</v>
      </c>
      <c r="B119" s="66">
        <f>B9+B15+B22+B27+B33+B83+B85+B103+B110+B113+B115</f>
        <v>1549017529</v>
      </c>
      <c r="C119" s="67">
        <f>C9+C15+C22+C27+C33+C83+C85+C103+C110+C113+C115</f>
        <v>958517560</v>
      </c>
      <c r="D119" s="67">
        <f>D9+D15+D22+D27+D33+D83+D85+D103+D110+D113+D115</f>
        <v>51535250</v>
      </c>
      <c r="E119" s="67">
        <f>E9+E15+E22+E27+E33+E83+E85+E103+E110+E113+E115</f>
        <v>181892527</v>
      </c>
      <c r="F119" s="68">
        <f>F9+F15+F22+F27+F33+F83+F85+F103+F110+F113+F115</f>
        <v>2740962866</v>
      </c>
      <c r="G119" s="67">
        <f>G9+G15+G22+G27+G33+G83+G85+G103+G110+G113+G115</f>
        <v>459853125</v>
      </c>
      <c r="H119" s="67">
        <f>H9+H15+H22+H27+H33+H83+H85+H103+H110+H113+H115</f>
        <v>0</v>
      </c>
      <c r="I119" s="67">
        <f>I9+I15+I22+I27+I33+I83+I85+I103+I110+I113+I115</f>
        <v>8195930</v>
      </c>
      <c r="J119" s="68">
        <f>J9+J15+J22+J27+J33+J83+J85+J103+J110+J113+J115</f>
        <v>468049055</v>
      </c>
      <c r="K119" s="68">
        <f>K9+K15+K22+K27+K33+K83+K85+K103+K110+K113+K115</f>
        <v>27759160</v>
      </c>
      <c r="L119" s="68">
        <f>L9+L15+L22+L27+L33+L83+L85+L103+L110+L113+L115</f>
        <v>0</v>
      </c>
      <c r="M119" s="69">
        <f>M9+M15+M22+M27+M33+M83+M85+M103+M110+M113+M115</f>
        <v>3236771081</v>
      </c>
    </row>
    <row r="120" spans="1:13" ht="24" customHeight="1" thickBot="1" x14ac:dyDescent="0.25">
      <c r="A120" s="56" t="s">
        <v>130</v>
      </c>
      <c r="B120" s="57">
        <f>B119/$M$119</f>
        <v>0.47856876196552994</v>
      </c>
      <c r="C120" s="58">
        <f t="shared" ref="C120:M120" si="23">C119/$M$119</f>
        <v>0.29613387416445469</v>
      </c>
      <c r="D120" s="58">
        <f t="shared" si="23"/>
        <v>1.5921808713169235E-2</v>
      </c>
      <c r="E120" s="58">
        <f t="shared" si="23"/>
        <v>5.6195672306799137E-2</v>
      </c>
      <c r="F120" s="59">
        <f t="shared" si="23"/>
        <v>0.84682011714995298</v>
      </c>
      <c r="G120" s="58">
        <f t="shared" si="23"/>
        <v>0.14207156252085903</v>
      </c>
      <c r="H120" s="70">
        <f t="shared" si="23"/>
        <v>0</v>
      </c>
      <c r="I120" s="58">
        <f>(I119/$M$119)-0.001</f>
        <v>1.5321314961414781E-3</v>
      </c>
      <c r="J120" s="59">
        <f>(J119/$M$119)-0.001</f>
        <v>0.14360369401700052</v>
      </c>
      <c r="K120" s="59">
        <f t="shared" si="23"/>
        <v>8.5761888330464844E-3</v>
      </c>
      <c r="L120" s="59">
        <f t="shared" si="23"/>
        <v>0</v>
      </c>
      <c r="M120" s="71">
        <f t="shared" si="23"/>
        <v>1</v>
      </c>
    </row>
    <row r="121" spans="1:13" ht="6.75" customHeight="1" thickTop="1" x14ac:dyDescent="0.2"/>
  </sheetData>
  <mergeCells count="17">
    <mergeCell ref="L7:L8"/>
    <mergeCell ref="C7:E7"/>
    <mergeCell ref="F7:F8"/>
    <mergeCell ref="G7:G8"/>
    <mergeCell ref="H7:I7"/>
    <mergeCell ref="J7:J8"/>
    <mergeCell ref="K7:K8"/>
    <mergeCell ref="A2:M2"/>
    <mergeCell ref="A3:M3"/>
    <mergeCell ref="A4:M4"/>
    <mergeCell ref="A5:M5"/>
    <mergeCell ref="A6:A8"/>
    <mergeCell ref="B6:F6"/>
    <mergeCell ref="G6:J6"/>
    <mergeCell ref="K6:L6"/>
    <mergeCell ref="M6:M8"/>
    <mergeCell ref="B7:B8"/>
  </mergeCells>
  <printOptions horizontalCentered="1" verticalCentered="1"/>
  <pageMargins left="0.19685039370078741" right="0.19685039370078741" top="0.59055118110236227" bottom="0.62992125984251968" header="0" footer="0.31496062992125984"/>
  <pageSetup scale="63" firstPageNumber="179" fitToHeight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Sumario1</vt:lpstr>
      <vt:lpstr>Sumario1!Área_de_impresión</vt:lpstr>
      <vt:lpstr>Sumario1!Títulos_a_imprimir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2025-01-10T21:00:26Z</cp:lastPrinted>
  <dcterms:created xsi:type="dcterms:W3CDTF">2025-01-10T20:43:10Z</dcterms:created>
  <dcterms:modified xsi:type="dcterms:W3CDTF">2025-01-10T21:00:41Z</dcterms:modified>
</cp:coreProperties>
</file>