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1 Gobierno Central\"/>
    </mc:Choice>
  </mc:AlternateContent>
  <xr:revisionPtr revIDLastSave="0" documentId="13_ncr:1_{520D94AA-0A30-475F-8AD3-B1BF1FBBCAE6}" xr6:coauthVersionLast="36" xr6:coauthVersionMax="36" xr10:uidLastSave="{00000000-0000-0000-0000-000000000000}"/>
  <bookViews>
    <workbookView xWindow="0" yWindow="0" windowWidth="28800" windowHeight="12225" xr2:uid="{E76D2196-E292-42B9-AE1C-E6DFE641EFB0}"/>
  </bookViews>
  <sheets>
    <sheet name="Sumario 6" sheetId="1" r:id="rId1"/>
  </sheets>
  <externalReferences>
    <externalReference r:id="rId2"/>
  </externalReferences>
  <definedNames>
    <definedName name="_xlnm.Print_Area" localSheetId="0">'Sumario 6'!$A$1:$K$73</definedName>
    <definedName name="_xlnm.Database">#REF!</definedName>
    <definedName name="FLUJO">#REF!</definedName>
    <definedName name="gtok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7" i="1"/>
  <c r="K66" i="1"/>
  <c r="K65" i="1"/>
  <c r="I64" i="1"/>
  <c r="I68" i="1" s="1"/>
  <c r="H64" i="1"/>
  <c r="H68" i="1" s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J64" i="1"/>
  <c r="J68" i="1" s="1"/>
  <c r="G64" i="1"/>
  <c r="G68" i="1" s="1"/>
  <c r="F64" i="1"/>
  <c r="F68" i="1" s="1"/>
  <c r="E64" i="1"/>
  <c r="E68" i="1" s="1"/>
  <c r="D64" i="1"/>
  <c r="D68" i="1" s="1"/>
  <c r="C64" i="1"/>
  <c r="C68" i="1" s="1"/>
  <c r="B64" i="1"/>
  <c r="G37" i="1"/>
  <c r="G70" i="1" s="1"/>
  <c r="K36" i="1"/>
  <c r="K35" i="1"/>
  <c r="K34" i="1"/>
  <c r="J33" i="1"/>
  <c r="J37" i="1" s="1"/>
  <c r="J70" i="1" s="1"/>
  <c r="I33" i="1"/>
  <c r="I37" i="1" s="1"/>
  <c r="H33" i="1"/>
  <c r="H37" i="1" s="1"/>
  <c r="G33" i="1"/>
  <c r="F33" i="1"/>
  <c r="F37" i="1" s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E33" i="1"/>
  <c r="E37" i="1" s="1"/>
  <c r="D33" i="1"/>
  <c r="D37" i="1" s="1"/>
  <c r="C33" i="1"/>
  <c r="C37" i="1" s="1"/>
  <c r="C70" i="1" s="1"/>
  <c r="K5" i="1"/>
  <c r="L12" i="1" l="1"/>
  <c r="N12" i="1" s="1"/>
  <c r="I70" i="1"/>
  <c r="H70" i="1"/>
  <c r="K64" i="1"/>
  <c r="K68" i="1" s="1"/>
  <c r="B68" i="1"/>
  <c r="C72" i="1"/>
  <c r="D70" i="1"/>
  <c r="G72" i="1"/>
  <c r="E70" i="1"/>
  <c r="F70" i="1"/>
  <c r="J72" i="1"/>
  <c r="B33" i="1"/>
  <c r="K38" i="1"/>
  <c r="D72" i="1" l="1"/>
  <c r="K33" i="1"/>
  <c r="K37" i="1" s="1"/>
  <c r="B37" i="1"/>
  <c r="B70" i="1" s="1"/>
  <c r="F72" i="1"/>
  <c r="E72" i="1"/>
  <c r="H72" i="1"/>
  <c r="I72" i="1"/>
  <c r="B72" i="1" l="1"/>
  <c r="K70" i="1"/>
  <c r="B71" i="1" s="1"/>
  <c r="K72" i="1" l="1"/>
  <c r="K71" i="1"/>
  <c r="J71" i="1"/>
  <c r="C71" i="1"/>
  <c r="G71" i="1"/>
  <c r="D71" i="1"/>
  <c r="H71" i="1"/>
  <c r="I71" i="1"/>
  <c r="F71" i="1"/>
  <c r="E71" i="1"/>
</calcChain>
</file>

<file path=xl/sharedStrings.xml><?xml version="1.0" encoding="utf-8"?>
<sst xmlns="http://schemas.openxmlformats.org/spreadsheetml/2006/main" count="83" uniqueCount="53">
  <si>
    <t>SUMARIO No. 6   COMPOSICION ECONOMICA DEL GASTO POR INSTITUCION Y RUBRO DE AGRUPACION</t>
  </si>
  <si>
    <t>(En US dólares)</t>
  </si>
  <si>
    <t>RUBRO DE AGRUPACION</t>
  </si>
  <si>
    <t>Remuneraciones</t>
  </si>
  <si>
    <t>Adquisiciones de Bienes y Servicios</t>
  </si>
  <si>
    <t>Gastos Financieros y Otros</t>
  </si>
  <si>
    <t>Transferencias Corrientes</t>
  </si>
  <si>
    <t>Inversiones en Activo Fijos</t>
  </si>
  <si>
    <t>Transferencias de Capital</t>
  </si>
  <si>
    <t>Inversiones Financieras</t>
  </si>
  <si>
    <t>Amortización de Endeudamiento Público</t>
  </si>
  <si>
    <t>Transferencias de Contribuciones Especiales</t>
  </si>
  <si>
    <t>TOTALES</t>
  </si>
  <si>
    <t>INSTITUCION</t>
  </si>
  <si>
    <t>81</t>
  </si>
  <si>
    <t>0100 Organo Legislativo</t>
  </si>
  <si>
    <t>0200 Corte de Cuentas de la República</t>
  </si>
  <si>
    <t>0300 Tribunal Supremo Electoral</t>
  </si>
  <si>
    <t>0400 Tribunal de Servicio Civil</t>
  </si>
  <si>
    <t>0500 Presidencia de la República</t>
  </si>
  <si>
    <t>0600 Tribunal de Ética Gubernamental</t>
  </si>
  <si>
    <t>0650 Instituto de Acceso a la Información Pública</t>
  </si>
  <si>
    <t>0700 Ramo de Hacienda</t>
  </si>
  <si>
    <t xml:space="preserve">0800 Ramo de Relaciones Exteriores </t>
  </si>
  <si>
    <t>0900 Ramo de la Defensa Nacional</t>
  </si>
  <si>
    <t>1500 Consejo Nacional de la Judicatura</t>
  </si>
  <si>
    <t>1600 Organo Judicial</t>
  </si>
  <si>
    <t>1700 Fiscalía General de la República</t>
  </si>
  <si>
    <t>1800 Procuraduría General de la República</t>
  </si>
  <si>
    <t>1900 Procuraduría para la Defensa de los Derechos Humanos</t>
  </si>
  <si>
    <t>2300 Ramo de Gobernación y Desarrollo Territorial</t>
  </si>
  <si>
    <t>2400 Ramo de Justicia y Seguridad Pública</t>
  </si>
  <si>
    <t>3100 Ramo de Educación, Ciencia y Tecnología</t>
  </si>
  <si>
    <t>3200 Ramo de Salud</t>
  </si>
  <si>
    <t>3300 Ramo de Trabajo y Previsión Social</t>
  </si>
  <si>
    <t>3500 Ramo de Cultura</t>
  </si>
  <si>
    <t>3600 Ramo de Vivienda</t>
  </si>
  <si>
    <t>3700 Ramo de Desarrollo Local</t>
  </si>
  <si>
    <t>4100 Ramo de Economía</t>
  </si>
  <si>
    <t>4200 Ramo de Agricultura y Ganadería</t>
  </si>
  <si>
    <t>4300 Ramo de Obras Públicas y de Transporte</t>
  </si>
  <si>
    <t>4400 Ramo de Medio Ambiente y Recursos Naturales</t>
  </si>
  <si>
    <t>4600 Ramo de Turismo</t>
  </si>
  <si>
    <t>Subtotal Instituciones</t>
  </si>
  <si>
    <t>Obligaciones Generales del Estado</t>
  </si>
  <si>
    <t>Transferencias Varias</t>
  </si>
  <si>
    <t>Deuda Pública (Intereses)</t>
  </si>
  <si>
    <t>Total Gasto Corriente</t>
  </si>
  <si>
    <t>Total Gasto de Capital y Contribuciones Especiales</t>
  </si>
  <si>
    <t>Aplicaciones Financieras (Amortización)</t>
  </si>
  <si>
    <t>Total de Gastos por Rubros</t>
  </si>
  <si>
    <t>Participación en total (en porcentajes)</t>
  </si>
  <si>
    <t>Participación respecto al PIB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</si>
</sst>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5" formatCode="#,##0.0_);\(#,##0.0\)"/>
    <numFmt numFmtId="166" formatCode="0.0%"/>
    <numFmt numFmtId="167" formatCode="#,##0.00\ &quot;¢&quot;;[Red]\-#,##0.00\ &quot;¢&quot;"/>
    <numFmt numFmtId="168" formatCode="0.0000000"/>
  </numFmts>
  <fonts count="6" x14ac:knownFonts="1">
    <font>
      <sz val="10"/>
      <name val="Arial"/>
    </font>
    <font>
      <sz val="10"/>
      <name val="Arial"/>
      <family val="2"/>
    </font>
    <font>
      <b/>
      <sz val="14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sz val="10"/>
      <name val="Museo Sans 100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43" fontId="2" fillId="0" borderId="0" xfId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43" fontId="4" fillId="0" borderId="0" xfId="1" quotePrefix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43" fontId="5" fillId="0" borderId="2" xfId="1" applyFont="1" applyFill="1" applyBorder="1" applyAlignment="1" applyProtection="1">
      <alignment horizontal="center" vertical="center" wrapText="1"/>
    </xf>
    <xf numFmtId="43" fontId="5" fillId="0" borderId="1" xfId="1" applyFont="1" applyFill="1" applyBorder="1" applyAlignment="1" applyProtection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 applyProtection="1">
      <alignment horizontal="center" vertical="center" wrapText="1"/>
    </xf>
    <xf numFmtId="43" fontId="5" fillId="0" borderId="0" xfId="1" applyFont="1" applyFill="1" applyBorder="1" applyAlignment="1" applyProtection="1">
      <alignment horizontal="center" vertical="center" wrapText="1"/>
    </xf>
    <xf numFmtId="0" fontId="5" fillId="0" borderId="4" xfId="1" quotePrefix="1" applyNumberFormat="1" applyFont="1" applyFill="1" applyBorder="1" applyAlignment="1" applyProtection="1">
      <alignment horizontal="center" vertical="center" wrapText="1"/>
    </xf>
    <xf numFmtId="0" fontId="5" fillId="0" borderId="0" xfId="1" quotePrefix="1" applyNumberFormat="1" applyFont="1" applyFill="1" applyBorder="1" applyAlignment="1" applyProtection="1">
      <alignment horizontal="center" vertical="center" wrapText="1"/>
    </xf>
    <xf numFmtId="0" fontId="5" fillId="0" borderId="0" xfId="1" quotePrefix="1" applyNumberFormat="1" applyFont="1" applyFill="1" applyBorder="1" applyAlignment="1" applyProtection="1">
      <alignment horizontal="center" vertical="center"/>
    </xf>
    <xf numFmtId="43" fontId="5" fillId="0" borderId="0" xfId="1" quotePrefix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3" fontId="3" fillId="0" borderId="6" xfId="1" quotePrefix="1" applyFont="1" applyFill="1" applyBorder="1" applyAlignment="1" applyProtection="1">
      <alignment horizontal="left" vertical="center"/>
    </xf>
    <xf numFmtId="37" fontId="3" fillId="0" borderId="7" xfId="1" applyNumberFormat="1" applyFont="1" applyFill="1" applyBorder="1" applyAlignment="1" applyProtection="1">
      <alignment horizontal="right" vertical="center"/>
    </xf>
    <xf numFmtId="37" fontId="3" fillId="0" borderId="6" xfId="1" applyNumberFormat="1" applyFont="1" applyFill="1" applyBorder="1" applyAlignment="1" applyProtection="1">
      <alignment horizontal="right" vertical="center"/>
    </xf>
    <xf numFmtId="37" fontId="3" fillId="0" borderId="8" xfId="1" applyNumberFormat="1" applyFont="1" applyFill="1" applyBorder="1" applyAlignment="1" applyProtection="1">
      <alignment horizontal="right" vertical="center"/>
    </xf>
    <xf numFmtId="43" fontId="3" fillId="0" borderId="0" xfId="1" applyFont="1" applyFill="1" applyBorder="1" applyAlignment="1" applyProtection="1">
      <alignment vertical="center"/>
    </xf>
    <xf numFmtId="37" fontId="3" fillId="0" borderId="4" xfId="1" applyNumberFormat="1" applyFont="1" applyFill="1" applyBorder="1" applyAlignment="1" applyProtection="1">
      <alignment horizontal="right" vertical="center"/>
    </xf>
    <xf numFmtId="37" fontId="3" fillId="0" borderId="0" xfId="1" applyNumberFormat="1" applyFont="1" applyFill="1" applyBorder="1" applyAlignment="1" applyProtection="1">
      <alignment horizontal="right" vertical="center"/>
    </xf>
    <xf numFmtId="37" fontId="3" fillId="0" borderId="5" xfId="1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vertical="center"/>
    </xf>
    <xf numFmtId="43" fontId="3" fillId="0" borderId="0" xfId="1" quotePrefix="1" applyFont="1" applyFill="1" applyBorder="1" applyAlignment="1" applyProtection="1">
      <alignment horizontal="left" vertical="center"/>
    </xf>
    <xf numFmtId="43" fontId="3" fillId="0" borderId="0" xfId="1" applyFont="1" applyFill="1" applyBorder="1" applyAlignment="1" applyProtection="1">
      <alignment horizontal="left" vertical="center"/>
    </xf>
    <xf numFmtId="41" fontId="3" fillId="0" borderId="0" xfId="0" applyNumberFormat="1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 applyProtection="1">
      <alignment horizontal="right" vertical="center"/>
    </xf>
    <xf numFmtId="43" fontId="3" fillId="0" borderId="0" xfId="1" quotePrefix="1" applyFont="1" applyFill="1" applyBorder="1" applyAlignment="1">
      <alignment horizontal="left" vertical="center"/>
    </xf>
    <xf numFmtId="37" fontId="3" fillId="0" borderId="0" xfId="0" applyNumberFormat="1" applyFont="1" applyFill="1" applyBorder="1" applyAlignment="1">
      <alignment horizontal="right" vertical="center"/>
    </xf>
    <xf numFmtId="43" fontId="5" fillId="0" borderId="9" xfId="1" applyFont="1" applyFill="1" applyBorder="1" applyAlignment="1" applyProtection="1">
      <alignment horizontal="left" vertical="center"/>
    </xf>
    <xf numFmtId="37" fontId="5" fillId="0" borderId="10" xfId="1" applyNumberFormat="1" applyFont="1" applyFill="1" applyBorder="1" applyAlignment="1" applyProtection="1">
      <alignment horizontal="right" vertical="center"/>
    </xf>
    <xf numFmtId="37" fontId="5" fillId="0" borderId="9" xfId="1" applyNumberFormat="1" applyFont="1" applyFill="1" applyBorder="1" applyAlignment="1" applyProtection="1">
      <alignment horizontal="right" vertical="center"/>
    </xf>
    <xf numFmtId="37" fontId="5" fillId="0" borderId="11" xfId="1" applyNumberFormat="1" applyFont="1" applyFill="1" applyBorder="1" applyAlignment="1" applyProtection="1">
      <alignment horizontal="right" vertical="center"/>
    </xf>
    <xf numFmtId="43" fontId="5" fillId="0" borderId="0" xfId="1" applyFont="1" applyFill="1" applyBorder="1" applyAlignment="1" applyProtection="1">
      <alignment horizontal="left" vertical="center"/>
    </xf>
    <xf numFmtId="37" fontId="5" fillId="0" borderId="7" xfId="1" applyNumberFormat="1" applyFont="1" applyFill="1" applyBorder="1" applyAlignment="1">
      <alignment horizontal="right" vertical="center"/>
    </xf>
    <xf numFmtId="37" fontId="5" fillId="0" borderId="6" xfId="1" applyNumberFormat="1" applyFont="1" applyFill="1" applyBorder="1" applyAlignment="1">
      <alignment horizontal="right" vertical="center"/>
    </xf>
    <xf numFmtId="37" fontId="5" fillId="0" borderId="6" xfId="1" applyNumberFormat="1" applyFont="1" applyFill="1" applyBorder="1" applyAlignment="1" applyProtection="1">
      <alignment horizontal="right" vertical="center"/>
    </xf>
    <xf numFmtId="37" fontId="5" fillId="0" borderId="8" xfId="1" applyNumberFormat="1" applyFont="1" applyFill="1" applyBorder="1" applyAlignment="1" applyProtection="1">
      <alignment horizontal="right" vertical="center"/>
    </xf>
    <xf numFmtId="37" fontId="5" fillId="0" borderId="4" xfId="1" applyNumberFormat="1" applyFont="1" applyFill="1" applyBorder="1" applyAlignment="1">
      <alignment horizontal="right" vertical="center"/>
    </xf>
    <xf numFmtId="37" fontId="5" fillId="0" borderId="0" xfId="1" applyNumberFormat="1" applyFont="1" applyFill="1" applyBorder="1" applyAlignment="1">
      <alignment horizontal="right" vertical="center"/>
    </xf>
    <xf numFmtId="37" fontId="5" fillId="0" borderId="0" xfId="1" applyNumberFormat="1" applyFont="1" applyFill="1" applyBorder="1" applyAlignment="1" applyProtection="1">
      <alignment horizontal="right" vertical="center"/>
    </xf>
    <xf numFmtId="37" fontId="5" fillId="0" borderId="5" xfId="1" applyNumberFormat="1" applyFont="1" applyFill="1" applyBorder="1" applyAlignment="1" applyProtection="1">
      <alignment horizontal="right" vertical="center"/>
    </xf>
    <xf numFmtId="43" fontId="5" fillId="0" borderId="0" xfId="1" applyFont="1" applyFill="1" applyBorder="1" applyAlignment="1" applyProtection="1">
      <alignment vertical="center"/>
    </xf>
    <xf numFmtId="37" fontId="5" fillId="0" borderId="12" xfId="1" applyNumberFormat="1" applyFont="1" applyFill="1" applyBorder="1" applyAlignment="1">
      <alignment horizontal="right" vertical="center"/>
    </xf>
    <xf numFmtId="37" fontId="5" fillId="0" borderId="13" xfId="1" applyNumberFormat="1" applyFont="1" applyFill="1" applyBorder="1" applyAlignment="1">
      <alignment horizontal="right" vertical="center"/>
    </xf>
    <xf numFmtId="43" fontId="5" fillId="0" borderId="9" xfId="1" applyFont="1" applyFill="1" applyBorder="1" applyAlignment="1" applyProtection="1">
      <alignment horizontal="center" vertical="center"/>
    </xf>
    <xf numFmtId="37" fontId="5" fillId="0" borderId="10" xfId="1" applyNumberFormat="1" applyFont="1" applyFill="1" applyBorder="1" applyAlignment="1">
      <alignment horizontal="right" vertical="center"/>
    </xf>
    <xf numFmtId="37" fontId="5" fillId="0" borderId="9" xfId="1" applyNumberFormat="1" applyFont="1" applyFill="1" applyBorder="1" applyAlignment="1">
      <alignment horizontal="right" vertical="center"/>
    </xf>
    <xf numFmtId="43" fontId="5" fillId="0" borderId="9" xfId="1" applyFont="1" applyFill="1" applyBorder="1" applyAlignment="1" applyProtection="1">
      <alignment horizontal="justify" vertical="center"/>
    </xf>
    <xf numFmtId="43" fontId="5" fillId="0" borderId="9" xfId="1" quotePrefix="1" applyFont="1" applyFill="1" applyBorder="1" applyAlignment="1" applyProtection="1">
      <alignment horizontal="left" vertical="center"/>
    </xf>
    <xf numFmtId="37" fontId="3" fillId="0" borderId="10" xfId="1" applyNumberFormat="1" applyFont="1" applyFill="1" applyBorder="1" applyAlignment="1">
      <alignment horizontal="right" vertical="center"/>
    </xf>
    <xf numFmtId="37" fontId="3" fillId="0" borderId="9" xfId="1" applyNumberFormat="1" applyFont="1" applyFill="1" applyBorder="1" applyAlignment="1">
      <alignment horizontal="right" vertical="center"/>
    </xf>
    <xf numFmtId="43" fontId="5" fillId="0" borderId="14" xfId="1" applyFont="1" applyFill="1" applyBorder="1" applyAlignment="1" applyProtection="1">
      <alignment horizontal="center" vertical="center"/>
    </xf>
    <xf numFmtId="37" fontId="5" fillId="0" borderId="15" xfId="1" applyNumberFormat="1" applyFont="1" applyFill="1" applyBorder="1" applyAlignment="1" applyProtection="1">
      <alignment horizontal="right" vertical="center"/>
    </xf>
    <xf numFmtId="37" fontId="5" fillId="0" borderId="16" xfId="1" applyNumberFormat="1" applyFont="1" applyFill="1" applyBorder="1" applyAlignment="1" applyProtection="1">
      <alignment horizontal="right" vertical="center"/>
    </xf>
    <xf numFmtId="37" fontId="5" fillId="0" borderId="17" xfId="1" applyNumberFormat="1" applyFont="1" applyFill="1" applyBorder="1" applyAlignment="1" applyProtection="1">
      <alignment horizontal="right" vertical="center"/>
    </xf>
    <xf numFmtId="166" fontId="5" fillId="0" borderId="18" xfId="2" applyNumberFormat="1" applyFont="1" applyFill="1" applyBorder="1" applyAlignment="1" applyProtection="1">
      <alignment horizontal="center" vertical="center"/>
    </xf>
    <xf numFmtId="166" fontId="5" fillId="0" borderId="19" xfId="2" applyNumberFormat="1" applyFont="1" applyFill="1" applyBorder="1" applyAlignment="1" applyProtection="1">
      <alignment horizontal="center" vertical="center"/>
    </xf>
    <xf numFmtId="10" fontId="5" fillId="0" borderId="19" xfId="2" applyNumberFormat="1" applyFont="1" applyFill="1" applyBorder="1" applyAlignment="1" applyProtection="1">
      <alignment horizontal="center" vertical="center"/>
    </xf>
    <xf numFmtId="166" fontId="5" fillId="0" borderId="20" xfId="2" applyNumberFormat="1" applyFont="1" applyFill="1" applyBorder="1" applyAlignment="1" applyProtection="1">
      <alignment horizontal="center" vertical="center"/>
    </xf>
    <xf numFmtId="167" fontId="5" fillId="0" borderId="19" xfId="0" applyNumberFormat="1" applyFont="1" applyFill="1" applyBorder="1" applyAlignment="1" applyProtection="1">
      <alignment horizontal="center" vertical="center"/>
    </xf>
    <xf numFmtId="166" fontId="5" fillId="0" borderId="21" xfId="0" applyNumberFormat="1" applyFont="1" applyFill="1" applyBorder="1" applyAlignment="1">
      <alignment horizontal="center" vertical="center"/>
    </xf>
    <xf numFmtId="166" fontId="5" fillId="0" borderId="19" xfId="0" applyNumberFormat="1" applyFont="1" applyFill="1" applyBorder="1" applyAlignment="1">
      <alignment horizontal="center" vertical="center"/>
    </xf>
    <xf numFmtId="166" fontId="5" fillId="0" borderId="22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4219575</xdr:colOff>
      <xdr:row>3</xdr:row>
      <xdr:rowOff>180975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22DFCF59-25FD-441C-8E43-313FDE451BC5}"/>
            </a:ext>
          </a:extLst>
        </xdr:cNvPr>
        <xdr:cNvCxnSpPr>
          <a:cxnSpLocks noChangeShapeType="1"/>
        </xdr:cNvCxnSpPr>
      </xdr:nvCxnSpPr>
      <xdr:spPr bwMode="auto">
        <a:xfrm>
          <a:off x="0" y="390525"/>
          <a:ext cx="4200525" cy="6858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obalis/Global%202025/Formulaci&#243;n/Sumarios/Sumarios%20Ley%20de%20Presupuesto%20Aprobada%202025/01%20Gobierno%20Centr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-Acceso"/>
      <sheetName val="Base-Económica"/>
      <sheetName val="Base-Rubros-Unidades"/>
      <sheetName val="Base-Rangos Salarial"/>
      <sheetName val="Base-Plazas-Actividad"/>
      <sheetName val="Sumario 1 y 2"/>
      <sheetName val="Sumario 3"/>
      <sheetName val="Sumario 4"/>
      <sheetName val="Sumario 5"/>
      <sheetName val="Sumario 6"/>
      <sheetName val="Sumario 7"/>
      <sheetName val="Sumario 8"/>
      <sheetName val="Sumario 9"/>
      <sheetName val="Sumario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D47B-69A1-455E-BC7C-33E0DB48BC27}">
  <sheetPr>
    <tabColor rgb="FFFFC000"/>
  </sheetPr>
  <dimension ref="A1:AI125"/>
  <sheetViews>
    <sheetView showGridLines="0" showZeros="0" tabSelected="1" zoomScale="110" zoomScaleNormal="110" workbookViewId="0">
      <pane xSplit="1" ySplit="4" topLeftCell="D35" activePane="bottomRight" state="frozen"/>
      <selection activeCell="D120" sqref="D120"/>
      <selection pane="topRight" activeCell="D120" sqref="D120"/>
      <selection pane="bottomLeft" activeCell="D120" sqref="D120"/>
      <selection pane="bottomRight" activeCell="K52" sqref="K52"/>
    </sheetView>
  </sheetViews>
  <sheetFormatPr baseColWidth="10" defaultRowHeight="12.75" x14ac:dyDescent="0.2"/>
  <cols>
    <col min="1" max="1" width="63" style="2" customWidth="1"/>
    <col min="2" max="2" width="17.140625" style="2" customWidth="1"/>
    <col min="3" max="4" width="15.42578125" style="2" customWidth="1"/>
    <col min="5" max="5" width="17.140625" style="2" customWidth="1"/>
    <col min="6" max="6" width="17" style="2" customWidth="1"/>
    <col min="7" max="7" width="16" style="2" customWidth="1"/>
    <col min="8" max="8" width="12.7109375" style="2" hidden="1" customWidth="1"/>
    <col min="9" max="9" width="17.140625" style="2" customWidth="1"/>
    <col min="10" max="10" width="18.5703125" style="2" customWidth="1"/>
    <col min="11" max="11" width="17.5703125" style="2" customWidth="1"/>
    <col min="12" max="12" width="14.42578125" style="2" customWidth="1"/>
    <col min="13" max="13" width="14.7109375" style="2" customWidth="1"/>
    <col min="14" max="16384" width="11.42578125" style="2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thickBo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41.25" customHeight="1" thickTop="1" x14ac:dyDescent="0.2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8" t="s">
        <v>12</v>
      </c>
    </row>
    <row r="4" spans="1:14" ht="14.1" customHeight="1" x14ac:dyDescent="0.2">
      <c r="A4" s="9" t="s">
        <v>13</v>
      </c>
      <c r="B4" s="10">
        <v>51</v>
      </c>
      <c r="C4" s="11">
        <v>54</v>
      </c>
      <c r="D4" s="11">
        <v>55</v>
      </c>
      <c r="E4" s="12">
        <v>56</v>
      </c>
      <c r="F4" s="12">
        <v>61</v>
      </c>
      <c r="G4" s="12">
        <v>62</v>
      </c>
      <c r="H4" s="12">
        <v>63</v>
      </c>
      <c r="I4" s="12">
        <v>71</v>
      </c>
      <c r="J4" s="13" t="s">
        <v>14</v>
      </c>
      <c r="K4" s="14"/>
    </row>
    <row r="5" spans="1:14" ht="14.1" customHeight="1" x14ac:dyDescent="0.2">
      <c r="A5" s="15" t="s">
        <v>15</v>
      </c>
      <c r="B5" s="16">
        <v>36719342</v>
      </c>
      <c r="C5" s="17">
        <v>5827585</v>
      </c>
      <c r="D5" s="17">
        <v>1205280</v>
      </c>
      <c r="E5" s="17">
        <v>30300</v>
      </c>
      <c r="F5" s="17"/>
      <c r="G5" s="17"/>
      <c r="H5" s="17"/>
      <c r="I5" s="17"/>
      <c r="J5" s="17"/>
      <c r="K5" s="18">
        <f t="shared" ref="K5:K36" si="0">SUM(B5:J5)</f>
        <v>43782507</v>
      </c>
    </row>
    <row r="6" spans="1:14" ht="14.1" customHeight="1" x14ac:dyDescent="0.2">
      <c r="A6" s="19" t="s">
        <v>16</v>
      </c>
      <c r="B6" s="20">
        <v>38655704</v>
      </c>
      <c r="C6" s="21">
        <v>5403670</v>
      </c>
      <c r="D6" s="21">
        <v>5573300</v>
      </c>
      <c r="E6" s="21">
        <v>13000</v>
      </c>
      <c r="F6" s="21"/>
      <c r="G6" s="21"/>
      <c r="H6" s="21"/>
      <c r="I6" s="21"/>
      <c r="J6" s="21"/>
      <c r="K6" s="22">
        <f t="shared" si="0"/>
        <v>49645674</v>
      </c>
    </row>
    <row r="7" spans="1:14" ht="14.1" customHeight="1" x14ac:dyDescent="0.2">
      <c r="A7" s="19" t="s">
        <v>17</v>
      </c>
      <c r="B7" s="20">
        <v>6421600</v>
      </c>
      <c r="C7" s="21">
        <v>1757035</v>
      </c>
      <c r="D7" s="21">
        <v>197800</v>
      </c>
      <c r="E7" s="21">
        <v>0</v>
      </c>
      <c r="F7" s="21"/>
      <c r="G7" s="21"/>
      <c r="H7" s="21"/>
      <c r="I7" s="21"/>
      <c r="J7" s="21"/>
      <c r="K7" s="22">
        <f t="shared" si="0"/>
        <v>8376435</v>
      </c>
    </row>
    <row r="8" spans="1:14" ht="14.1" customHeight="1" x14ac:dyDescent="0.2">
      <c r="A8" s="25" t="s">
        <v>18</v>
      </c>
      <c r="B8" s="20">
        <v>580811</v>
      </c>
      <c r="C8" s="21">
        <v>739767</v>
      </c>
      <c r="D8" s="21">
        <v>35950</v>
      </c>
      <c r="E8" s="21">
        <v>0</v>
      </c>
      <c r="F8" s="21"/>
      <c r="G8" s="21"/>
      <c r="H8" s="21"/>
      <c r="I8" s="21"/>
      <c r="J8" s="21"/>
      <c r="K8" s="22">
        <f t="shared" si="0"/>
        <v>1356528</v>
      </c>
    </row>
    <row r="9" spans="1:14" ht="14.1" customHeight="1" x14ac:dyDescent="0.2">
      <c r="A9" s="19" t="s">
        <v>19</v>
      </c>
      <c r="B9" s="20">
        <v>27428965</v>
      </c>
      <c r="C9" s="21">
        <v>8650359</v>
      </c>
      <c r="D9" s="21">
        <v>259430</v>
      </c>
      <c r="E9" s="21">
        <v>41098156</v>
      </c>
      <c r="F9" s="21"/>
      <c r="G9" s="21"/>
      <c r="H9" s="21"/>
      <c r="I9" s="21"/>
      <c r="J9" s="21"/>
      <c r="K9" s="22">
        <f t="shared" si="0"/>
        <v>77436910</v>
      </c>
    </row>
    <row r="10" spans="1:14" ht="14.1" customHeight="1" x14ac:dyDescent="0.2">
      <c r="A10" s="26" t="s">
        <v>20</v>
      </c>
      <c r="B10" s="20">
        <v>1484903</v>
      </c>
      <c r="C10" s="21">
        <v>682170</v>
      </c>
      <c r="D10" s="21">
        <v>180600</v>
      </c>
      <c r="E10" s="21">
        <v>0</v>
      </c>
      <c r="F10" s="21"/>
      <c r="G10" s="21"/>
      <c r="H10" s="21"/>
      <c r="I10" s="21"/>
      <c r="J10" s="21"/>
      <c r="K10" s="22">
        <f t="shared" si="0"/>
        <v>2347673</v>
      </c>
    </row>
    <row r="11" spans="1:14" ht="14.1" customHeight="1" x14ac:dyDescent="0.2">
      <c r="A11" s="26" t="s">
        <v>21</v>
      </c>
      <c r="B11" s="20">
        <v>1232045</v>
      </c>
      <c r="C11" s="21">
        <v>554512</v>
      </c>
      <c r="D11" s="21">
        <v>112820</v>
      </c>
      <c r="E11" s="21">
        <v>0</v>
      </c>
      <c r="F11" s="21"/>
      <c r="G11" s="21"/>
      <c r="H11" s="21"/>
      <c r="I11" s="21"/>
      <c r="J11" s="21"/>
      <c r="K11" s="22">
        <f t="shared" si="0"/>
        <v>1899377</v>
      </c>
    </row>
    <row r="12" spans="1:14" ht="14.1" customHeight="1" x14ac:dyDescent="0.2">
      <c r="A12" s="25" t="s">
        <v>22</v>
      </c>
      <c r="B12" s="20">
        <v>41886670</v>
      </c>
      <c r="C12" s="21">
        <v>2667913</v>
      </c>
      <c r="D12" s="21">
        <v>509940</v>
      </c>
      <c r="E12" s="21">
        <v>15000000</v>
      </c>
      <c r="F12" s="21"/>
      <c r="G12" s="21"/>
      <c r="H12" s="21"/>
      <c r="I12" s="21"/>
      <c r="J12" s="21"/>
      <c r="K12" s="22">
        <f t="shared" si="0"/>
        <v>60064523</v>
      </c>
      <c r="L12" s="24">
        <f>K12+K43</f>
        <v>93410868</v>
      </c>
      <c r="M12" s="27">
        <v>93410868</v>
      </c>
      <c r="N12" s="28">
        <f>L12-M12</f>
        <v>0</v>
      </c>
    </row>
    <row r="13" spans="1:14" ht="14.1" customHeight="1" x14ac:dyDescent="0.2">
      <c r="A13" s="19" t="s">
        <v>23</v>
      </c>
      <c r="B13" s="20">
        <v>31975161</v>
      </c>
      <c r="C13" s="21">
        <v>7378272</v>
      </c>
      <c r="D13" s="21">
        <v>5498140</v>
      </c>
      <c r="E13" s="21">
        <v>0</v>
      </c>
      <c r="F13" s="21"/>
      <c r="G13" s="21"/>
      <c r="H13" s="21"/>
      <c r="I13" s="21"/>
      <c r="J13" s="21"/>
      <c r="K13" s="22">
        <f t="shared" si="0"/>
        <v>44851573</v>
      </c>
    </row>
    <row r="14" spans="1:14" ht="14.1" customHeight="1" x14ac:dyDescent="0.2">
      <c r="A14" s="19" t="s">
        <v>24</v>
      </c>
      <c r="B14" s="20">
        <v>267250762</v>
      </c>
      <c r="C14" s="21">
        <v>39027191</v>
      </c>
      <c r="D14" s="21">
        <v>2157830</v>
      </c>
      <c r="E14" s="21">
        <v>2188000</v>
      </c>
      <c r="F14" s="21"/>
      <c r="G14" s="21"/>
      <c r="H14" s="21"/>
      <c r="I14" s="21"/>
      <c r="J14" s="21"/>
      <c r="K14" s="22">
        <f t="shared" si="0"/>
        <v>310623783</v>
      </c>
    </row>
    <row r="15" spans="1:14" ht="14.1" customHeight="1" x14ac:dyDescent="0.2">
      <c r="A15" s="19" t="s">
        <v>25</v>
      </c>
      <c r="B15" s="20">
        <v>3473956</v>
      </c>
      <c r="C15" s="21">
        <v>1592847</v>
      </c>
      <c r="D15" s="21">
        <v>890210</v>
      </c>
      <c r="E15" s="21">
        <v>7000</v>
      </c>
      <c r="F15" s="21"/>
      <c r="G15" s="21"/>
      <c r="H15" s="21"/>
      <c r="I15" s="21"/>
      <c r="J15" s="21"/>
      <c r="K15" s="22">
        <f t="shared" si="0"/>
        <v>5964013</v>
      </c>
    </row>
    <row r="16" spans="1:14" ht="14.1" customHeight="1" x14ac:dyDescent="0.2">
      <c r="A16" s="19" t="s">
        <v>26</v>
      </c>
      <c r="B16" s="20">
        <v>298871205</v>
      </c>
      <c r="C16" s="21">
        <v>83610260</v>
      </c>
      <c r="D16" s="21">
        <v>14790270</v>
      </c>
      <c r="E16" s="21">
        <v>196350</v>
      </c>
      <c r="F16" s="29"/>
      <c r="G16" s="29"/>
      <c r="H16" s="29"/>
      <c r="I16" s="29"/>
      <c r="J16" s="29"/>
      <c r="K16" s="22">
        <f t="shared" si="0"/>
        <v>397468085</v>
      </c>
    </row>
    <row r="17" spans="1:11" ht="14.1" customHeight="1" x14ac:dyDescent="0.2">
      <c r="A17" s="19" t="s">
        <v>27</v>
      </c>
      <c r="B17" s="20">
        <v>51439672</v>
      </c>
      <c r="C17" s="21">
        <v>22962264</v>
      </c>
      <c r="D17" s="21">
        <v>7268125</v>
      </c>
      <c r="E17" s="21">
        <v>0</v>
      </c>
      <c r="F17" s="21"/>
      <c r="G17" s="21"/>
      <c r="H17" s="21"/>
      <c r="I17" s="21"/>
      <c r="J17" s="21"/>
      <c r="K17" s="22">
        <f t="shared" si="0"/>
        <v>81670061</v>
      </c>
    </row>
    <row r="18" spans="1:11" ht="14.1" customHeight="1" x14ac:dyDescent="0.2">
      <c r="A18" s="19" t="s">
        <v>28</v>
      </c>
      <c r="B18" s="20">
        <v>28187839</v>
      </c>
      <c r="C18" s="21">
        <v>5344353</v>
      </c>
      <c r="D18" s="21">
        <v>308000</v>
      </c>
      <c r="E18" s="21">
        <v>0</v>
      </c>
      <c r="F18" s="21"/>
      <c r="G18" s="21"/>
      <c r="H18" s="21"/>
      <c r="I18" s="21"/>
      <c r="J18" s="21"/>
      <c r="K18" s="22">
        <f t="shared" si="0"/>
        <v>33840192</v>
      </c>
    </row>
    <row r="19" spans="1:11" ht="14.1" customHeight="1" x14ac:dyDescent="0.2">
      <c r="A19" s="19" t="s">
        <v>29</v>
      </c>
      <c r="B19" s="20">
        <v>7657964</v>
      </c>
      <c r="C19" s="21">
        <v>2940063</v>
      </c>
      <c r="D19" s="21">
        <v>121425</v>
      </c>
      <c r="E19" s="21">
        <v>9700</v>
      </c>
      <c r="F19" s="21"/>
      <c r="G19" s="21"/>
      <c r="H19" s="21"/>
      <c r="I19" s="21"/>
      <c r="J19" s="21"/>
      <c r="K19" s="22">
        <f t="shared" si="0"/>
        <v>10729152</v>
      </c>
    </row>
    <row r="20" spans="1:11" ht="14.1" customHeight="1" x14ac:dyDescent="0.2">
      <c r="A20" s="19" t="s">
        <v>30</v>
      </c>
      <c r="B20" s="20">
        <v>17559697</v>
      </c>
      <c r="C20" s="21">
        <v>9568798</v>
      </c>
      <c r="D20" s="21">
        <v>107185</v>
      </c>
      <c r="E20" s="21">
        <v>225287349</v>
      </c>
      <c r="F20" s="21"/>
      <c r="G20" s="21"/>
      <c r="H20" s="21"/>
      <c r="I20" s="21"/>
      <c r="J20" s="21"/>
      <c r="K20" s="22">
        <f t="shared" si="0"/>
        <v>252523029</v>
      </c>
    </row>
    <row r="21" spans="1:11" ht="14.1" customHeight="1" x14ac:dyDescent="0.2">
      <c r="A21" s="19" t="s">
        <v>31</v>
      </c>
      <c r="B21" s="20">
        <v>438793865</v>
      </c>
      <c r="C21" s="21">
        <v>108359844</v>
      </c>
      <c r="D21" s="21">
        <v>7617890</v>
      </c>
      <c r="E21" s="21">
        <v>19935216</v>
      </c>
      <c r="F21" s="21"/>
      <c r="G21" s="21"/>
      <c r="H21" s="21"/>
      <c r="I21" s="21"/>
      <c r="J21" s="21"/>
      <c r="K21" s="22">
        <f t="shared" si="0"/>
        <v>574706815</v>
      </c>
    </row>
    <row r="22" spans="1:11" ht="14.1" customHeight="1" x14ac:dyDescent="0.2">
      <c r="A22" s="25" t="s">
        <v>32</v>
      </c>
      <c r="B22" s="20">
        <v>742060788</v>
      </c>
      <c r="C22" s="21">
        <v>69818309</v>
      </c>
      <c r="D22" s="21">
        <v>6080735</v>
      </c>
      <c r="E22" s="21">
        <v>244358592</v>
      </c>
      <c r="F22" s="21"/>
      <c r="G22" s="21"/>
      <c r="H22" s="21"/>
      <c r="I22" s="21"/>
      <c r="J22" s="21"/>
      <c r="K22" s="22">
        <f t="shared" si="0"/>
        <v>1062318424</v>
      </c>
    </row>
    <row r="23" spans="1:11" ht="14.1" customHeight="1" x14ac:dyDescent="0.2">
      <c r="A23" s="19" t="s">
        <v>33</v>
      </c>
      <c r="B23" s="20">
        <v>270967501</v>
      </c>
      <c r="C23" s="21">
        <v>97439999</v>
      </c>
      <c r="D23" s="21">
        <v>1244455</v>
      </c>
      <c r="E23" s="21">
        <v>603710610</v>
      </c>
      <c r="F23" s="21"/>
      <c r="G23" s="21"/>
      <c r="H23" s="21"/>
      <c r="I23" s="21"/>
      <c r="J23" s="21"/>
      <c r="K23" s="22">
        <f t="shared" si="0"/>
        <v>973362565</v>
      </c>
    </row>
    <row r="24" spans="1:11" ht="14.1" customHeight="1" x14ac:dyDescent="0.2">
      <c r="A24" s="25" t="s">
        <v>34</v>
      </c>
      <c r="B24" s="20">
        <v>11158499</v>
      </c>
      <c r="C24" s="21">
        <v>3662285</v>
      </c>
      <c r="D24" s="21">
        <v>86000</v>
      </c>
      <c r="E24" s="21">
        <v>0</v>
      </c>
      <c r="F24" s="21"/>
      <c r="G24" s="21"/>
      <c r="H24" s="21"/>
      <c r="I24" s="21"/>
      <c r="J24" s="21"/>
      <c r="K24" s="22">
        <f t="shared" si="0"/>
        <v>14906784</v>
      </c>
    </row>
    <row r="25" spans="1:11" ht="14.1" customHeight="1" x14ac:dyDescent="0.2">
      <c r="A25" s="25" t="s">
        <v>35</v>
      </c>
      <c r="B25" s="20">
        <v>9595257</v>
      </c>
      <c r="C25" s="21">
        <v>16471031</v>
      </c>
      <c r="D25" s="21">
        <v>725000</v>
      </c>
      <c r="E25" s="21">
        <v>572243</v>
      </c>
      <c r="F25" s="21"/>
      <c r="G25" s="21"/>
      <c r="H25" s="21"/>
      <c r="I25" s="21"/>
      <c r="J25" s="21"/>
      <c r="K25" s="22">
        <f t="shared" ref="K25:K27" si="1">SUM(B25:J25)</f>
        <v>27363531</v>
      </c>
    </row>
    <row r="26" spans="1:11" ht="14.1" customHeight="1" x14ac:dyDescent="0.2">
      <c r="A26" s="25" t="s">
        <v>36</v>
      </c>
      <c r="B26" s="20">
        <v>3453267</v>
      </c>
      <c r="C26" s="21">
        <v>2098865</v>
      </c>
      <c r="D26" s="21">
        <v>154305</v>
      </c>
      <c r="E26" s="21">
        <v>30000</v>
      </c>
      <c r="F26" s="21"/>
      <c r="G26" s="21"/>
      <c r="H26" s="21"/>
      <c r="I26" s="21"/>
      <c r="J26" s="21"/>
      <c r="K26" s="22">
        <f t="shared" si="1"/>
        <v>5736437</v>
      </c>
    </row>
    <row r="27" spans="1:11" ht="14.1" customHeight="1" x14ac:dyDescent="0.2">
      <c r="A27" s="25" t="s">
        <v>37</v>
      </c>
      <c r="B27" s="20">
        <v>2416333</v>
      </c>
      <c r="C27" s="21">
        <v>5020870</v>
      </c>
      <c r="D27" s="21">
        <v>249360</v>
      </c>
      <c r="E27" s="21">
        <v>28080531</v>
      </c>
      <c r="F27" s="21"/>
      <c r="G27" s="21"/>
      <c r="H27" s="21"/>
      <c r="I27" s="21"/>
      <c r="J27" s="21"/>
      <c r="K27" s="22">
        <f t="shared" si="1"/>
        <v>35767094</v>
      </c>
    </row>
    <row r="28" spans="1:11" ht="14.1" customHeight="1" x14ac:dyDescent="0.2">
      <c r="A28" s="19" t="s">
        <v>38</v>
      </c>
      <c r="B28" s="20">
        <v>5607846</v>
      </c>
      <c r="C28" s="21">
        <v>1747290</v>
      </c>
      <c r="D28" s="21">
        <v>196851</v>
      </c>
      <c r="E28" s="21">
        <v>31621283</v>
      </c>
      <c r="F28" s="21"/>
      <c r="G28" s="21"/>
      <c r="H28" s="21"/>
      <c r="I28" s="21"/>
      <c r="J28" s="21"/>
      <c r="K28" s="22">
        <f t="shared" si="0"/>
        <v>39173270</v>
      </c>
    </row>
    <row r="29" spans="1:11" ht="14.1" customHeight="1" x14ac:dyDescent="0.2">
      <c r="A29" s="19" t="s">
        <v>39</v>
      </c>
      <c r="B29" s="20">
        <v>9170139</v>
      </c>
      <c r="C29" s="21">
        <v>24511828</v>
      </c>
      <c r="D29" s="21">
        <v>537650</v>
      </c>
      <c r="E29" s="21">
        <v>41677590</v>
      </c>
      <c r="F29" s="21"/>
      <c r="G29" s="21"/>
      <c r="H29" s="21"/>
      <c r="I29" s="21"/>
      <c r="J29" s="21"/>
      <c r="K29" s="22">
        <f t="shared" si="0"/>
        <v>75897207</v>
      </c>
    </row>
    <row r="30" spans="1:11" ht="14.1" customHeight="1" x14ac:dyDescent="0.2">
      <c r="A30" s="19" t="s">
        <v>40</v>
      </c>
      <c r="B30" s="20">
        <v>9454003</v>
      </c>
      <c r="C30" s="21">
        <v>2045149</v>
      </c>
      <c r="D30" s="21">
        <v>0</v>
      </c>
      <c r="E30" s="21">
        <v>101852991</v>
      </c>
      <c r="F30" s="21"/>
      <c r="G30" s="21"/>
      <c r="H30" s="21"/>
      <c r="I30" s="21"/>
      <c r="J30" s="21"/>
      <c r="K30" s="22">
        <f t="shared" si="0"/>
        <v>113352143</v>
      </c>
    </row>
    <row r="31" spans="1:11" ht="14.1" customHeight="1" x14ac:dyDescent="0.2">
      <c r="A31" s="30" t="s">
        <v>41</v>
      </c>
      <c r="B31" s="20">
        <v>7445510</v>
      </c>
      <c r="C31" s="21">
        <v>2238261</v>
      </c>
      <c r="D31" s="21">
        <v>149990</v>
      </c>
      <c r="E31" s="21">
        <v>5684938</v>
      </c>
      <c r="F31" s="21"/>
      <c r="G31" s="21"/>
      <c r="H31" s="21"/>
      <c r="I31" s="21"/>
      <c r="J31" s="21"/>
      <c r="K31" s="22">
        <f t="shared" si="0"/>
        <v>15518699</v>
      </c>
    </row>
    <row r="32" spans="1:11" ht="14.1" customHeight="1" x14ac:dyDescent="0.2">
      <c r="A32" s="30" t="s">
        <v>42</v>
      </c>
      <c r="B32" s="20">
        <v>861424</v>
      </c>
      <c r="C32" s="21">
        <v>485693</v>
      </c>
      <c r="D32" s="21">
        <v>11500</v>
      </c>
      <c r="E32" s="21">
        <v>4096555</v>
      </c>
      <c r="F32" s="31"/>
      <c r="G32" s="31"/>
      <c r="H32" s="31"/>
      <c r="I32" s="31"/>
      <c r="J32" s="31"/>
      <c r="K32" s="22">
        <f t="shared" si="0"/>
        <v>5455172</v>
      </c>
    </row>
    <row r="33" spans="1:11" ht="15" customHeight="1" x14ac:dyDescent="0.2">
      <c r="A33" s="32" t="s">
        <v>43</v>
      </c>
      <c r="B33" s="33">
        <f>SUM(B5:B32)</f>
        <v>2371810728</v>
      </c>
      <c r="C33" s="34">
        <f t="shared" ref="C33:J33" si="2">SUM(C5:C32)</f>
        <v>532606483</v>
      </c>
      <c r="D33" s="34">
        <f t="shared" si="2"/>
        <v>56270041</v>
      </c>
      <c r="E33" s="34">
        <f t="shared" si="2"/>
        <v>1365450404</v>
      </c>
      <c r="F33" s="34">
        <f t="shared" si="2"/>
        <v>0</v>
      </c>
      <c r="G33" s="34">
        <f t="shared" si="2"/>
        <v>0</v>
      </c>
      <c r="H33" s="34">
        <f t="shared" si="2"/>
        <v>0</v>
      </c>
      <c r="I33" s="34">
        <f t="shared" si="2"/>
        <v>0</v>
      </c>
      <c r="J33" s="34">
        <f t="shared" si="2"/>
        <v>0</v>
      </c>
      <c r="K33" s="35">
        <f t="shared" si="0"/>
        <v>4326137656</v>
      </c>
    </row>
    <row r="34" spans="1:11" ht="15" customHeight="1" x14ac:dyDescent="0.2">
      <c r="A34" s="36" t="s">
        <v>44</v>
      </c>
      <c r="B34" s="37">
        <v>0</v>
      </c>
      <c r="C34" s="38"/>
      <c r="D34" s="38">
        <v>2410926</v>
      </c>
      <c r="E34" s="38">
        <v>110322333</v>
      </c>
      <c r="F34" s="39"/>
      <c r="G34" s="38"/>
      <c r="H34" s="38"/>
      <c r="I34" s="38"/>
      <c r="J34" s="38"/>
      <c r="K34" s="40">
        <f>SUM(B34:J34)</f>
        <v>112733259</v>
      </c>
    </row>
    <row r="35" spans="1:11" ht="15" customHeight="1" x14ac:dyDescent="0.2">
      <c r="A35" s="36" t="s">
        <v>45</v>
      </c>
      <c r="B35" s="41"/>
      <c r="C35" s="42">
        <v>16208047</v>
      </c>
      <c r="D35" s="42">
        <v>1780084</v>
      </c>
      <c r="E35" s="42">
        <v>381919886</v>
      </c>
      <c r="F35" s="43"/>
      <c r="G35" s="42"/>
      <c r="H35" s="42"/>
      <c r="I35" s="42"/>
      <c r="J35" s="42"/>
      <c r="K35" s="44">
        <f t="shared" si="0"/>
        <v>399908017</v>
      </c>
    </row>
    <row r="36" spans="1:11" ht="15" customHeight="1" x14ac:dyDescent="0.2">
      <c r="A36" s="45" t="s">
        <v>46</v>
      </c>
      <c r="B36" s="46">
        <v>0</v>
      </c>
      <c r="C36" s="47">
        <v>0</v>
      </c>
      <c r="D36" s="47">
        <v>1523039947</v>
      </c>
      <c r="E36" s="47">
        <v>0</v>
      </c>
      <c r="F36" s="42"/>
      <c r="G36" s="42"/>
      <c r="H36" s="42"/>
      <c r="I36" s="42"/>
      <c r="J36" s="42"/>
      <c r="K36" s="44">
        <f t="shared" si="0"/>
        <v>1523039947</v>
      </c>
    </row>
    <row r="37" spans="1:11" ht="15" customHeight="1" x14ac:dyDescent="0.2">
      <c r="A37" s="48" t="s">
        <v>47</v>
      </c>
      <c r="B37" s="49">
        <f>B33+B34+B36+B35</f>
        <v>2371810728</v>
      </c>
      <c r="C37" s="50">
        <f t="shared" ref="C37:J37" si="3">C33+C34+C36+C35</f>
        <v>548814530</v>
      </c>
      <c r="D37" s="50">
        <f t="shared" si="3"/>
        <v>1583500998</v>
      </c>
      <c r="E37" s="50">
        <f>E33+E34+E36+E35</f>
        <v>1857692623</v>
      </c>
      <c r="F37" s="50">
        <f t="shared" si="3"/>
        <v>0</v>
      </c>
      <c r="G37" s="50">
        <f t="shared" si="3"/>
        <v>0</v>
      </c>
      <c r="H37" s="50">
        <f t="shared" si="3"/>
        <v>0</v>
      </c>
      <c r="I37" s="50">
        <f t="shared" si="3"/>
        <v>0</v>
      </c>
      <c r="J37" s="50">
        <f t="shared" si="3"/>
        <v>0</v>
      </c>
      <c r="K37" s="35">
        <f>K33+K34+K36+K35</f>
        <v>6361818879</v>
      </c>
    </row>
    <row r="38" spans="1:11" ht="14.1" customHeight="1" x14ac:dyDescent="0.2">
      <c r="A38" s="25" t="s">
        <v>15</v>
      </c>
      <c r="B38" s="16">
        <v>0</v>
      </c>
      <c r="C38" s="17">
        <v>0</v>
      </c>
      <c r="D38" s="17">
        <v>0</v>
      </c>
      <c r="E38" s="17">
        <v>0</v>
      </c>
      <c r="F38" s="17">
        <v>1629750</v>
      </c>
      <c r="G38" s="17">
        <v>1584000</v>
      </c>
      <c r="H38" s="17"/>
      <c r="I38" s="17"/>
      <c r="J38" s="17">
        <v>0</v>
      </c>
      <c r="K38" s="22">
        <f t="shared" ref="K38:K67" si="4">SUM(B38:J38)</f>
        <v>3213750</v>
      </c>
    </row>
    <row r="39" spans="1:11" ht="14.1" customHeight="1" x14ac:dyDescent="0.2">
      <c r="A39" s="19" t="s">
        <v>16</v>
      </c>
      <c r="B39" s="20">
        <v>0</v>
      </c>
      <c r="C39" s="21">
        <v>0</v>
      </c>
      <c r="D39" s="21">
        <v>0</v>
      </c>
      <c r="E39" s="21">
        <v>0</v>
      </c>
      <c r="F39" s="21">
        <v>803265</v>
      </c>
      <c r="G39" s="21">
        <v>0</v>
      </c>
      <c r="H39" s="21"/>
      <c r="I39" s="21"/>
      <c r="J39" s="21">
        <v>0</v>
      </c>
      <c r="K39" s="22">
        <f t="shared" si="4"/>
        <v>803265</v>
      </c>
    </row>
    <row r="40" spans="1:11" ht="14.1" customHeight="1" x14ac:dyDescent="0.2">
      <c r="A40" s="25" t="s">
        <v>18</v>
      </c>
      <c r="B40" s="20">
        <v>0</v>
      </c>
      <c r="C40" s="21">
        <v>0</v>
      </c>
      <c r="D40" s="21">
        <v>0</v>
      </c>
      <c r="E40" s="21">
        <v>0</v>
      </c>
      <c r="F40" s="21">
        <v>18327</v>
      </c>
      <c r="G40" s="21">
        <v>0</v>
      </c>
      <c r="H40" s="21"/>
      <c r="I40" s="21"/>
      <c r="J40" s="21">
        <v>0</v>
      </c>
      <c r="K40" s="22">
        <f t="shared" si="4"/>
        <v>18327</v>
      </c>
    </row>
    <row r="41" spans="1:11" ht="14.1" customHeight="1" x14ac:dyDescent="0.2">
      <c r="A41" s="25" t="s">
        <v>19</v>
      </c>
      <c r="B41" s="20">
        <v>0</v>
      </c>
      <c r="C41" s="21">
        <v>25980000</v>
      </c>
      <c r="D41" s="21">
        <v>0</v>
      </c>
      <c r="E41" s="21">
        <v>0</v>
      </c>
      <c r="F41" s="21">
        <v>9944153</v>
      </c>
      <c r="G41" s="21">
        <v>26306805</v>
      </c>
      <c r="H41" s="21"/>
      <c r="I41" s="21"/>
      <c r="J41" s="21">
        <v>0</v>
      </c>
      <c r="K41" s="22">
        <f t="shared" si="4"/>
        <v>62230958</v>
      </c>
    </row>
    <row r="42" spans="1:11" ht="14.1" customHeight="1" x14ac:dyDescent="0.2">
      <c r="A42" s="26" t="s">
        <v>20</v>
      </c>
      <c r="B42" s="20">
        <v>0</v>
      </c>
      <c r="C42" s="21">
        <v>0</v>
      </c>
      <c r="D42" s="21">
        <v>0</v>
      </c>
      <c r="E42" s="21">
        <v>0</v>
      </c>
      <c r="F42" s="21">
        <v>51685</v>
      </c>
      <c r="G42" s="21">
        <v>0</v>
      </c>
      <c r="H42" s="21"/>
      <c r="I42" s="21"/>
      <c r="J42" s="21">
        <v>0</v>
      </c>
      <c r="K42" s="22">
        <f t="shared" si="4"/>
        <v>51685</v>
      </c>
    </row>
    <row r="43" spans="1:11" ht="14.1" customHeight="1" x14ac:dyDescent="0.2">
      <c r="A43" s="25" t="s">
        <v>22</v>
      </c>
      <c r="B43" s="20">
        <v>0</v>
      </c>
      <c r="C43" s="21">
        <v>906615</v>
      </c>
      <c r="D43" s="21">
        <v>0</v>
      </c>
      <c r="E43" s="21">
        <v>0</v>
      </c>
      <c r="F43" s="21">
        <v>24957575</v>
      </c>
      <c r="G43" s="21">
        <v>7482155</v>
      </c>
      <c r="H43" s="21"/>
      <c r="I43" s="21"/>
      <c r="J43" s="21"/>
      <c r="K43" s="22">
        <f t="shared" si="4"/>
        <v>33346345</v>
      </c>
    </row>
    <row r="44" spans="1:11" ht="14.1" customHeight="1" x14ac:dyDescent="0.2">
      <c r="A44" s="19" t="s">
        <v>23</v>
      </c>
      <c r="B44" s="20">
        <v>0</v>
      </c>
      <c r="C44" s="21">
        <v>482795</v>
      </c>
      <c r="D44" s="21">
        <v>0</v>
      </c>
      <c r="E44" s="21">
        <v>0</v>
      </c>
      <c r="F44" s="21">
        <v>158600</v>
      </c>
      <c r="G44" s="21">
        <v>0</v>
      </c>
      <c r="H44" s="21"/>
      <c r="I44" s="21"/>
      <c r="J44" s="21">
        <v>0</v>
      </c>
      <c r="K44" s="22">
        <f t="shared" si="4"/>
        <v>641395</v>
      </c>
    </row>
    <row r="45" spans="1:11" ht="14.1" customHeight="1" x14ac:dyDescent="0.2">
      <c r="A45" s="25" t="s">
        <v>24</v>
      </c>
      <c r="B45" s="20">
        <v>0</v>
      </c>
      <c r="C45" s="21">
        <v>600000</v>
      </c>
      <c r="D45" s="21">
        <v>0</v>
      </c>
      <c r="E45" s="21">
        <v>0</v>
      </c>
      <c r="F45" s="21">
        <v>3139379</v>
      </c>
      <c r="G45" s="21">
        <v>0</v>
      </c>
      <c r="H45" s="21"/>
      <c r="I45" s="21"/>
      <c r="J45" s="21">
        <v>0</v>
      </c>
      <c r="K45" s="22">
        <f t="shared" si="4"/>
        <v>3739379</v>
      </c>
    </row>
    <row r="46" spans="1:11" ht="14.1" customHeight="1" x14ac:dyDescent="0.2">
      <c r="A46" s="19" t="s">
        <v>25</v>
      </c>
      <c r="B46" s="20">
        <v>0</v>
      </c>
      <c r="C46" s="21">
        <v>0</v>
      </c>
      <c r="D46" s="21">
        <v>0</v>
      </c>
      <c r="E46" s="21">
        <v>0</v>
      </c>
      <c r="F46" s="21">
        <v>41200</v>
      </c>
      <c r="G46" s="21">
        <v>0</v>
      </c>
      <c r="H46" s="21"/>
      <c r="I46" s="21"/>
      <c r="J46" s="21">
        <v>0</v>
      </c>
      <c r="K46" s="22">
        <f t="shared" si="4"/>
        <v>41200</v>
      </c>
    </row>
    <row r="47" spans="1:11" ht="14.1" customHeight="1" x14ac:dyDescent="0.2">
      <c r="A47" s="25" t="s">
        <v>26</v>
      </c>
      <c r="B47" s="20">
        <v>0</v>
      </c>
      <c r="C47" s="21">
        <v>0</v>
      </c>
      <c r="D47" s="21">
        <v>0</v>
      </c>
      <c r="E47" s="21">
        <v>0</v>
      </c>
      <c r="F47" s="21">
        <v>94857295</v>
      </c>
      <c r="G47" s="21">
        <v>0</v>
      </c>
      <c r="H47" s="21"/>
      <c r="I47" s="21"/>
      <c r="J47" s="21">
        <v>0</v>
      </c>
      <c r="K47" s="22">
        <f t="shared" si="4"/>
        <v>94857295</v>
      </c>
    </row>
    <row r="48" spans="1:11" ht="14.1" customHeight="1" x14ac:dyDescent="0.2">
      <c r="A48" s="19" t="s">
        <v>27</v>
      </c>
      <c r="B48" s="20">
        <v>0</v>
      </c>
      <c r="C48" s="21">
        <v>56190</v>
      </c>
      <c r="D48" s="21">
        <v>0</v>
      </c>
      <c r="E48" s="21">
        <v>0</v>
      </c>
      <c r="F48" s="21">
        <v>6842290</v>
      </c>
      <c r="G48" s="21">
        <v>0</v>
      </c>
      <c r="H48" s="21"/>
      <c r="I48" s="21"/>
      <c r="J48" s="21">
        <v>0</v>
      </c>
      <c r="K48" s="22">
        <f t="shared" si="4"/>
        <v>6898480</v>
      </c>
    </row>
    <row r="49" spans="1:11" ht="14.1" customHeight="1" x14ac:dyDescent="0.2">
      <c r="A49" s="19" t="s">
        <v>28</v>
      </c>
      <c r="B49" s="20">
        <v>0</v>
      </c>
      <c r="C49" s="21">
        <v>0</v>
      </c>
      <c r="D49" s="21">
        <v>0</v>
      </c>
      <c r="E49" s="21">
        <v>0</v>
      </c>
      <c r="F49" s="21">
        <v>570845</v>
      </c>
      <c r="G49" s="21">
        <v>0</v>
      </c>
      <c r="H49" s="21"/>
      <c r="I49" s="21"/>
      <c r="J49" s="21">
        <v>0</v>
      </c>
      <c r="K49" s="22">
        <f t="shared" si="4"/>
        <v>570845</v>
      </c>
    </row>
    <row r="50" spans="1:11" ht="14.1" customHeight="1" x14ac:dyDescent="0.2">
      <c r="A50" s="19" t="s">
        <v>29</v>
      </c>
      <c r="B50" s="20">
        <v>0</v>
      </c>
      <c r="C50" s="21">
        <v>0</v>
      </c>
      <c r="D50" s="21">
        <v>0</v>
      </c>
      <c r="E50" s="21">
        <v>0</v>
      </c>
      <c r="F50" s="21">
        <v>36555</v>
      </c>
      <c r="G50" s="21">
        <v>0</v>
      </c>
      <c r="H50" s="21"/>
      <c r="I50" s="21"/>
      <c r="J50" s="21">
        <v>0</v>
      </c>
      <c r="K50" s="22">
        <f t="shared" si="4"/>
        <v>36555</v>
      </c>
    </row>
    <row r="51" spans="1:11" ht="14.1" customHeight="1" x14ac:dyDescent="0.2">
      <c r="A51" s="25" t="s">
        <v>30</v>
      </c>
      <c r="B51" s="20">
        <v>0</v>
      </c>
      <c r="C51" s="21">
        <v>1255167</v>
      </c>
      <c r="D51" s="21">
        <v>0</v>
      </c>
      <c r="E51" s="21">
        <v>0</v>
      </c>
      <c r="F51" s="21">
        <v>29699408</v>
      </c>
      <c r="G51" s="21">
        <v>200000</v>
      </c>
      <c r="H51" s="21"/>
      <c r="I51" s="21"/>
      <c r="J51" s="21">
        <v>0</v>
      </c>
      <c r="K51" s="22">
        <f t="shared" si="4"/>
        <v>31154575</v>
      </c>
    </row>
    <row r="52" spans="1:11" ht="14.1" customHeight="1" x14ac:dyDescent="0.2">
      <c r="A52" s="25" t="s">
        <v>31</v>
      </c>
      <c r="B52" s="20">
        <v>0</v>
      </c>
      <c r="C52" s="21">
        <v>0</v>
      </c>
      <c r="D52" s="21">
        <v>0</v>
      </c>
      <c r="E52" s="21">
        <v>0</v>
      </c>
      <c r="F52" s="21">
        <v>14076288</v>
      </c>
      <c r="G52" s="21">
        <v>250000</v>
      </c>
      <c r="H52" s="21"/>
      <c r="I52" s="21"/>
      <c r="J52" s="21">
        <v>0</v>
      </c>
      <c r="K52" s="22">
        <f t="shared" si="4"/>
        <v>14326288</v>
      </c>
    </row>
    <row r="53" spans="1:11" ht="14.1" customHeight="1" x14ac:dyDescent="0.2">
      <c r="A53" s="25" t="s">
        <v>32</v>
      </c>
      <c r="B53" s="20">
        <v>0</v>
      </c>
      <c r="C53" s="21">
        <v>96695125</v>
      </c>
      <c r="D53" s="21">
        <v>0</v>
      </c>
      <c r="E53" s="21">
        <v>0</v>
      </c>
      <c r="F53" s="21">
        <v>324498220</v>
      </c>
      <c r="G53" s="21">
        <v>56939685</v>
      </c>
      <c r="H53" s="21"/>
      <c r="I53" s="21"/>
      <c r="J53" s="21">
        <v>0</v>
      </c>
      <c r="K53" s="22">
        <f t="shared" si="4"/>
        <v>478133030</v>
      </c>
    </row>
    <row r="54" spans="1:11" ht="14.1" customHeight="1" x14ac:dyDescent="0.2">
      <c r="A54" s="25" t="s">
        <v>33</v>
      </c>
      <c r="B54" s="20">
        <v>0</v>
      </c>
      <c r="C54" s="21">
        <v>6622220</v>
      </c>
      <c r="D54" s="21">
        <v>50000</v>
      </c>
      <c r="E54" s="21">
        <v>0</v>
      </c>
      <c r="F54" s="21">
        <v>101792126</v>
      </c>
      <c r="G54" s="21">
        <v>35785000</v>
      </c>
      <c r="H54" s="21"/>
      <c r="I54" s="21"/>
      <c r="J54" s="21">
        <v>61820028</v>
      </c>
      <c r="K54" s="22">
        <f t="shared" si="4"/>
        <v>206069374</v>
      </c>
    </row>
    <row r="55" spans="1:11" ht="14.1" customHeight="1" x14ac:dyDescent="0.2">
      <c r="A55" s="25" t="s">
        <v>34</v>
      </c>
      <c r="B55" s="20">
        <v>0</v>
      </c>
      <c r="C55" s="21">
        <v>0</v>
      </c>
      <c r="D55" s="21">
        <v>0</v>
      </c>
      <c r="E55" s="21">
        <v>0</v>
      </c>
      <c r="F55" s="21">
        <v>7000</v>
      </c>
      <c r="G55" s="21">
        <v>0</v>
      </c>
      <c r="H55" s="21"/>
      <c r="I55" s="21"/>
      <c r="J55" s="21">
        <v>0</v>
      </c>
      <c r="K55" s="22">
        <f t="shared" si="4"/>
        <v>7000</v>
      </c>
    </row>
    <row r="56" spans="1:11" ht="14.1" customHeight="1" x14ac:dyDescent="0.2">
      <c r="A56" s="25" t="s">
        <v>35</v>
      </c>
      <c r="B56" s="20">
        <v>0</v>
      </c>
      <c r="C56" s="21">
        <v>0</v>
      </c>
      <c r="D56" s="21">
        <v>0</v>
      </c>
      <c r="E56" s="21">
        <v>0</v>
      </c>
      <c r="F56" s="21">
        <v>335600</v>
      </c>
      <c r="G56" s="21">
        <v>0</v>
      </c>
      <c r="H56" s="21"/>
      <c r="I56" s="21"/>
      <c r="J56" s="21">
        <v>0</v>
      </c>
      <c r="K56" s="22">
        <f t="shared" ref="K56:K58" si="5">SUM(B56:J56)</f>
        <v>335600</v>
      </c>
    </row>
    <row r="57" spans="1:11" ht="14.1" customHeight="1" x14ac:dyDescent="0.2">
      <c r="A57" s="25" t="s">
        <v>36</v>
      </c>
      <c r="B57" s="20"/>
      <c r="C57" s="21">
        <v>1206177</v>
      </c>
      <c r="D57" s="21">
        <v>2000</v>
      </c>
      <c r="E57" s="21">
        <v>0</v>
      </c>
      <c r="F57" s="21">
        <v>4256963</v>
      </c>
      <c r="G57" s="21">
        <v>12600</v>
      </c>
      <c r="H57" s="21"/>
      <c r="I57" s="21"/>
      <c r="J57" s="21">
        <v>0</v>
      </c>
      <c r="K57" s="22">
        <f t="shared" si="5"/>
        <v>5477740</v>
      </c>
    </row>
    <row r="58" spans="1:11" ht="14.1" customHeight="1" x14ac:dyDescent="0.2">
      <c r="A58" s="25" t="s">
        <v>37</v>
      </c>
      <c r="B58" s="20">
        <v>0</v>
      </c>
      <c r="C58" s="21">
        <v>85000</v>
      </c>
      <c r="D58" s="21">
        <v>8000</v>
      </c>
      <c r="E58" s="21">
        <v>0</v>
      </c>
      <c r="F58" s="21">
        <v>1081925</v>
      </c>
      <c r="G58" s="21">
        <v>392000</v>
      </c>
      <c r="H58" s="21"/>
      <c r="I58" s="21"/>
      <c r="J58" s="21">
        <v>0</v>
      </c>
      <c r="K58" s="22">
        <f t="shared" si="5"/>
        <v>1566925</v>
      </c>
    </row>
    <row r="59" spans="1:11" ht="14.1" customHeight="1" x14ac:dyDescent="0.2">
      <c r="A59" s="25" t="s">
        <v>38</v>
      </c>
      <c r="B59" s="20">
        <v>0</v>
      </c>
      <c r="C59" s="21">
        <v>15999265</v>
      </c>
      <c r="D59" s="21">
        <v>50645</v>
      </c>
      <c r="E59" s="21">
        <v>0</v>
      </c>
      <c r="F59" s="21">
        <v>12106264</v>
      </c>
      <c r="G59" s="21">
        <v>7880600</v>
      </c>
      <c r="H59" s="21"/>
      <c r="I59" s="21"/>
      <c r="J59" s="21">
        <v>0</v>
      </c>
      <c r="K59" s="22">
        <f t="shared" si="4"/>
        <v>36036774</v>
      </c>
    </row>
    <row r="60" spans="1:11" ht="14.1" customHeight="1" x14ac:dyDescent="0.2">
      <c r="A60" s="25" t="s">
        <v>39</v>
      </c>
      <c r="B60" s="20">
        <v>0</v>
      </c>
      <c r="C60" s="21">
        <v>14498460</v>
      </c>
      <c r="D60" s="21">
        <v>10000</v>
      </c>
      <c r="E60" s="21">
        <v>0</v>
      </c>
      <c r="F60" s="21">
        <v>800895</v>
      </c>
      <c r="G60" s="21">
        <v>936280</v>
      </c>
      <c r="H60" s="21"/>
      <c r="I60" s="21"/>
      <c r="J60" s="21">
        <v>0</v>
      </c>
      <c r="K60" s="22">
        <f t="shared" si="4"/>
        <v>16245635</v>
      </c>
    </row>
    <row r="61" spans="1:11" ht="14.1" customHeight="1" x14ac:dyDescent="0.2">
      <c r="A61" s="19" t="s">
        <v>40</v>
      </c>
      <c r="B61" s="20">
        <v>3288340</v>
      </c>
      <c r="C61" s="21">
        <v>11203314</v>
      </c>
      <c r="D61" s="21">
        <v>7000</v>
      </c>
      <c r="E61" s="21">
        <v>0</v>
      </c>
      <c r="F61" s="21">
        <v>399136930</v>
      </c>
      <c r="G61" s="21">
        <v>42800635</v>
      </c>
      <c r="H61" s="21"/>
      <c r="I61" s="21"/>
      <c r="J61" s="21">
        <v>154961270</v>
      </c>
      <c r="K61" s="22">
        <f>SUM(B61:J61)</f>
        <v>611397489</v>
      </c>
    </row>
    <row r="62" spans="1:11" ht="14.1" customHeight="1" x14ac:dyDescent="0.2">
      <c r="A62" s="30" t="s">
        <v>41</v>
      </c>
      <c r="B62" s="20">
        <v>0</v>
      </c>
      <c r="C62" s="21">
        <v>0</v>
      </c>
      <c r="D62" s="21">
        <v>0</v>
      </c>
      <c r="E62" s="21">
        <v>0</v>
      </c>
      <c r="F62" s="21">
        <v>473865</v>
      </c>
      <c r="G62" s="21">
        <v>0</v>
      </c>
      <c r="H62" s="21"/>
      <c r="I62" s="21"/>
      <c r="J62" s="21">
        <v>0</v>
      </c>
      <c r="K62" s="22">
        <f t="shared" si="4"/>
        <v>473865</v>
      </c>
    </row>
    <row r="63" spans="1:11" ht="14.1" customHeight="1" x14ac:dyDescent="0.2">
      <c r="A63" s="30" t="s">
        <v>42</v>
      </c>
      <c r="B63" s="20">
        <v>0</v>
      </c>
      <c r="C63" s="21">
        <v>9056875</v>
      </c>
      <c r="D63" s="21">
        <v>0</v>
      </c>
      <c r="E63" s="21">
        <v>0</v>
      </c>
      <c r="F63" s="21">
        <v>9228285</v>
      </c>
      <c r="G63" s="21">
        <v>3939500</v>
      </c>
      <c r="H63" s="21"/>
      <c r="I63" s="21"/>
      <c r="J63" s="21">
        <v>13828778</v>
      </c>
      <c r="K63" s="22">
        <f t="shared" si="4"/>
        <v>36053438</v>
      </c>
    </row>
    <row r="64" spans="1:11" ht="15" customHeight="1" x14ac:dyDescent="0.2">
      <c r="A64" s="51" t="s">
        <v>43</v>
      </c>
      <c r="B64" s="33">
        <f t="shared" ref="B64:J64" si="6">SUM(B38:B63)</f>
        <v>3288340</v>
      </c>
      <c r="C64" s="34">
        <f t="shared" si="6"/>
        <v>184647203</v>
      </c>
      <c r="D64" s="34">
        <f t="shared" si="6"/>
        <v>127645</v>
      </c>
      <c r="E64" s="34">
        <f t="shared" si="6"/>
        <v>0</v>
      </c>
      <c r="F64" s="34">
        <f t="shared" si="6"/>
        <v>1040544688</v>
      </c>
      <c r="G64" s="34">
        <f t="shared" si="6"/>
        <v>184509260</v>
      </c>
      <c r="H64" s="34">
        <f t="shared" si="6"/>
        <v>0</v>
      </c>
      <c r="I64" s="34">
        <f t="shared" si="6"/>
        <v>0</v>
      </c>
      <c r="J64" s="34">
        <f t="shared" si="6"/>
        <v>230610076</v>
      </c>
      <c r="K64" s="35">
        <f t="shared" si="4"/>
        <v>1643727212</v>
      </c>
    </row>
    <row r="65" spans="1:35" ht="15" hidden="1" customHeight="1" x14ac:dyDescent="0.2">
      <c r="A65" s="52" t="s">
        <v>44</v>
      </c>
      <c r="B65" s="49">
        <v>0</v>
      </c>
      <c r="C65" s="50"/>
      <c r="D65" s="50"/>
      <c r="E65" s="50"/>
      <c r="F65" s="50"/>
      <c r="G65" s="50"/>
      <c r="H65" s="50">
        <v>0</v>
      </c>
      <c r="I65" s="50"/>
      <c r="J65" s="50"/>
      <c r="K65" s="35">
        <f t="shared" si="4"/>
        <v>0</v>
      </c>
    </row>
    <row r="66" spans="1:35" ht="15" customHeight="1" x14ac:dyDescent="0.2">
      <c r="A66" s="52" t="s">
        <v>45</v>
      </c>
      <c r="B66" s="49"/>
      <c r="C66" s="50">
        <v>0</v>
      </c>
      <c r="D66" s="50">
        <v>0</v>
      </c>
      <c r="E66" s="50">
        <v>0</v>
      </c>
      <c r="F66" s="50">
        <v>0</v>
      </c>
      <c r="G66" s="50">
        <v>395821076</v>
      </c>
      <c r="H66" s="50"/>
      <c r="I66" s="50"/>
      <c r="J66" s="50"/>
      <c r="K66" s="35">
        <f t="shared" si="4"/>
        <v>395821076</v>
      </c>
    </row>
    <row r="67" spans="1:35" ht="15" hidden="1" customHeight="1" x14ac:dyDescent="0.2">
      <c r="A67" s="52" t="s">
        <v>11</v>
      </c>
      <c r="B67" s="49"/>
      <c r="C67" s="50"/>
      <c r="D67" s="50"/>
      <c r="E67" s="50"/>
      <c r="F67" s="50"/>
      <c r="G67" s="50"/>
      <c r="H67" s="50"/>
      <c r="I67" s="50"/>
      <c r="J67" s="50"/>
      <c r="K67" s="35">
        <f t="shared" si="4"/>
        <v>0</v>
      </c>
    </row>
    <row r="68" spans="1:35" ht="15" customHeight="1" x14ac:dyDescent="0.2">
      <c r="A68" s="48" t="s">
        <v>48</v>
      </c>
      <c r="B68" s="33">
        <f>B64+B65+B66</f>
        <v>3288340</v>
      </c>
      <c r="C68" s="34">
        <f>C64+C65+C66</f>
        <v>184647203</v>
      </c>
      <c r="D68" s="34">
        <f t="shared" ref="D68:I68" si="7">D64+D65+D66</f>
        <v>127645</v>
      </c>
      <c r="E68" s="34">
        <f t="shared" si="7"/>
        <v>0</v>
      </c>
      <c r="F68" s="34">
        <f t="shared" si="7"/>
        <v>1040544688</v>
      </c>
      <c r="G68" s="34">
        <f t="shared" si="7"/>
        <v>580330336</v>
      </c>
      <c r="H68" s="34">
        <f t="shared" si="7"/>
        <v>0</v>
      </c>
      <c r="I68" s="34">
        <f t="shared" si="7"/>
        <v>0</v>
      </c>
      <c r="J68" s="34">
        <f>J64+J65+J66+J67</f>
        <v>230610076</v>
      </c>
      <c r="K68" s="35">
        <f>K64+K65+K66+K67</f>
        <v>2039548288</v>
      </c>
    </row>
    <row r="69" spans="1:35" ht="15" customHeight="1" x14ac:dyDescent="0.2">
      <c r="A69" s="32" t="s">
        <v>49</v>
      </c>
      <c r="B69" s="53"/>
      <c r="C69" s="54"/>
      <c r="D69" s="54"/>
      <c r="E69" s="54"/>
      <c r="F69" s="54"/>
      <c r="G69" s="54"/>
      <c r="H69" s="54"/>
      <c r="I69" s="50">
        <v>1261629975</v>
      </c>
      <c r="J69" s="50"/>
      <c r="K69" s="35">
        <f>SUM(B69:J69)</f>
        <v>1261629975</v>
      </c>
    </row>
    <row r="70" spans="1:35" ht="18.75" customHeight="1" thickBot="1" x14ac:dyDescent="0.25">
      <c r="A70" s="55" t="s">
        <v>50</v>
      </c>
      <c r="B70" s="56">
        <f t="shared" ref="B70:K70" si="8">B37+B68+B69</f>
        <v>2375099068</v>
      </c>
      <c r="C70" s="57">
        <f t="shared" si="8"/>
        <v>733461733</v>
      </c>
      <c r="D70" s="57">
        <f t="shared" si="8"/>
        <v>1583628643</v>
      </c>
      <c r="E70" s="57">
        <f t="shared" si="8"/>
        <v>1857692623</v>
      </c>
      <c r="F70" s="57">
        <f t="shared" si="8"/>
        <v>1040544688</v>
      </c>
      <c r="G70" s="57">
        <f t="shared" si="8"/>
        <v>580330336</v>
      </c>
      <c r="H70" s="57">
        <f t="shared" si="8"/>
        <v>0</v>
      </c>
      <c r="I70" s="57">
        <f t="shared" si="8"/>
        <v>1261629975</v>
      </c>
      <c r="J70" s="57">
        <f t="shared" si="8"/>
        <v>230610076</v>
      </c>
      <c r="K70" s="58">
        <f t="shared" si="8"/>
        <v>9662997142</v>
      </c>
    </row>
    <row r="71" spans="1:35" ht="18.75" customHeight="1" thickTop="1" thickBot="1" x14ac:dyDescent="0.25">
      <c r="A71" s="55" t="s">
        <v>51</v>
      </c>
      <c r="B71" s="59">
        <f t="shared" ref="B71:K71" si="9">(B70/$K$70)</f>
        <v>0.24579320816278474</v>
      </c>
      <c r="C71" s="60">
        <f t="shared" si="9"/>
        <v>7.590416536625319E-2</v>
      </c>
      <c r="D71" s="60">
        <f t="shared" si="9"/>
        <v>0.16388586478172426</v>
      </c>
      <c r="E71" s="60">
        <f t="shared" si="9"/>
        <v>0.19224807745472475</v>
      </c>
      <c r="F71" s="60">
        <f t="shared" si="9"/>
        <v>0.10768343120762149</v>
      </c>
      <c r="G71" s="60">
        <f t="shared" si="9"/>
        <v>6.0056970676065628E-2</v>
      </c>
      <c r="H71" s="61">
        <f t="shared" si="9"/>
        <v>0</v>
      </c>
      <c r="I71" s="60">
        <f t="shared" si="9"/>
        <v>0.13056300819094249</v>
      </c>
      <c r="J71" s="60">
        <f t="shared" si="9"/>
        <v>2.3865274159883425E-2</v>
      </c>
      <c r="K71" s="62">
        <f t="shared" si="9"/>
        <v>1</v>
      </c>
    </row>
    <row r="72" spans="1:35" ht="21" customHeight="1" thickTop="1" thickBot="1" x14ac:dyDescent="0.25">
      <c r="A72" s="63" t="s">
        <v>52</v>
      </c>
      <c r="B72" s="64">
        <f>B70/$A$75</f>
        <v>6.3327193775796417E-2</v>
      </c>
      <c r="C72" s="65">
        <f t="shared" ref="C72:K72" si="10">C70/$A$75</f>
        <v>1.9556267744206136E-2</v>
      </c>
      <c r="D72" s="65">
        <f t="shared" si="10"/>
        <v>4.2224242051768821E-2</v>
      </c>
      <c r="E72" s="65">
        <f t="shared" si="10"/>
        <v>4.9531601564583042E-2</v>
      </c>
      <c r="F72" s="65">
        <f t="shared" si="10"/>
        <v>2.7744011177116772E-2</v>
      </c>
      <c r="G72" s="65">
        <f t="shared" si="10"/>
        <v>1.5473329991574502E-2</v>
      </c>
      <c r="H72" s="65">
        <f t="shared" si="10"/>
        <v>0</v>
      </c>
      <c r="I72" s="65">
        <f t="shared" si="10"/>
        <v>3.3638801419536492E-2</v>
      </c>
      <c r="J72" s="65">
        <f t="shared" si="10"/>
        <v>6.1487494000831882E-3</v>
      </c>
      <c r="K72" s="66">
        <f t="shared" si="10"/>
        <v>0.25764419712466535</v>
      </c>
    </row>
    <row r="73" spans="1:35" ht="21" customHeight="1" thickTop="1" x14ac:dyDescent="0.2">
      <c r="A73" s="67">
        <v>0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</row>
    <row r="74" spans="1:35" x14ac:dyDescent="0.2">
      <c r="K74" s="69"/>
    </row>
    <row r="75" spans="1:35" hidden="1" x14ac:dyDescent="0.2">
      <c r="A75" s="23">
        <v>37505200000</v>
      </c>
      <c r="B75" s="70"/>
    </row>
    <row r="76" spans="1:35" x14ac:dyDescent="0.2">
      <c r="K76" s="27"/>
    </row>
    <row r="78" spans="1:35" x14ac:dyDescent="0.2">
      <c r="K78" s="27"/>
      <c r="AI78" s="2">
        <v>124690</v>
      </c>
    </row>
    <row r="125" spans="4:4" x14ac:dyDescent="0.2">
      <c r="D125" s="2">
        <v>-122200000</v>
      </c>
    </row>
  </sheetData>
  <mergeCells count="3">
    <mergeCell ref="A1:K1"/>
    <mergeCell ref="A2:K2"/>
    <mergeCell ref="K3:K4"/>
  </mergeCells>
  <printOptions horizontalCentered="1"/>
  <pageMargins left="0.35433070866141736" right="0.19685039370078741" top="0.31496062992125984" bottom="0.19685039370078741" header="0.19685039370078741" footer="0.19685039370078741"/>
  <pageSetup scale="5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6</vt:lpstr>
      <vt:lpstr>'Sumario 6'!Área_de_impresión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2025-01-10T20:23:48Z</dcterms:created>
  <dcterms:modified xsi:type="dcterms:W3CDTF">2025-01-10T20:25:11Z</dcterms:modified>
</cp:coreProperties>
</file>