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lobalis\Global 2025\Formulación\Sumarios\Sumarios Ley de Presupuesto Aprobada 2025\Sumarios Públicación PTF\03 Empresas Públicas\"/>
    </mc:Choice>
  </mc:AlternateContent>
  <xr:revisionPtr revIDLastSave="0" documentId="13_ncr:1_{BC41915A-3894-4BB3-8FAB-B8E819A11354}" xr6:coauthVersionLast="36" xr6:coauthVersionMax="36" xr10:uidLastSave="{00000000-0000-0000-0000-000000000000}"/>
  <bookViews>
    <workbookView xWindow="0" yWindow="0" windowWidth="28800" windowHeight="12225" xr2:uid="{78C5ED5E-82A8-4E9F-B28E-E01D8C6D85BA}"/>
  </bookViews>
  <sheets>
    <sheet name="Sumario 5" sheetId="1" r:id="rId1"/>
  </sheets>
  <definedNames>
    <definedName name="_xlnm.Print_Area" localSheetId="0">'Sumario 5'!$A$1:$K$33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G27" i="1" s="1"/>
  <c r="E31" i="1"/>
  <c r="I28" i="1"/>
  <c r="I27" i="1" s="1"/>
  <c r="J30" i="1"/>
  <c r="E30" i="1"/>
  <c r="E29" i="1"/>
  <c r="H28" i="1"/>
  <c r="H27" i="1" s="1"/>
  <c r="D28" i="1"/>
  <c r="D27" i="1" s="1"/>
  <c r="B28" i="1"/>
  <c r="B27" i="1" s="1"/>
  <c r="I25" i="1"/>
  <c r="J26" i="1"/>
  <c r="J25" i="1" s="1"/>
  <c r="E26" i="1"/>
  <c r="E25" i="1" s="1"/>
  <c r="H25" i="1"/>
  <c r="F25" i="1"/>
  <c r="D25" i="1"/>
  <c r="C25" i="1"/>
  <c r="B25" i="1"/>
  <c r="J24" i="1"/>
  <c r="K24" i="1" s="1"/>
  <c r="I22" i="1"/>
  <c r="H22" i="1"/>
  <c r="J23" i="1"/>
  <c r="G22" i="1"/>
  <c r="E22" i="1"/>
  <c r="D22" i="1"/>
  <c r="D15" i="1" s="1"/>
  <c r="C22" i="1"/>
  <c r="B22" i="1"/>
  <c r="J21" i="1"/>
  <c r="K21" i="1" s="1"/>
  <c r="J20" i="1"/>
  <c r="K20" i="1" s="1"/>
  <c r="J19" i="1"/>
  <c r="E19" i="1"/>
  <c r="K19" i="1" s="1"/>
  <c r="I16" i="1"/>
  <c r="I15" i="1" s="1"/>
  <c r="J18" i="1"/>
  <c r="K18" i="1" s="1"/>
  <c r="E18" i="1"/>
  <c r="H16" i="1"/>
  <c r="H15" i="1" s="1"/>
  <c r="F16" i="1"/>
  <c r="E17" i="1"/>
  <c r="G16" i="1"/>
  <c r="E16" i="1"/>
  <c r="D16" i="1"/>
  <c r="C16" i="1"/>
  <c r="B16" i="1"/>
  <c r="C15" i="1"/>
  <c r="B15" i="1"/>
  <c r="J14" i="1"/>
  <c r="F11" i="1"/>
  <c r="E14" i="1"/>
  <c r="K14" i="1" s="1"/>
  <c r="J13" i="1"/>
  <c r="K13" i="1" s="1"/>
  <c r="E13" i="1"/>
  <c r="J12" i="1"/>
  <c r="K12" i="1" s="1"/>
  <c r="H11" i="1"/>
  <c r="E12" i="1"/>
  <c r="E11" i="1" s="1"/>
  <c r="I11" i="1"/>
  <c r="G11" i="1"/>
  <c r="D11" i="1"/>
  <c r="C11" i="1"/>
  <c r="B11" i="1"/>
  <c r="J10" i="1"/>
  <c r="K10" i="1" s="1"/>
  <c r="E10" i="1"/>
  <c r="J9" i="1"/>
  <c r="E9" i="1"/>
  <c r="K9" i="1" s="1"/>
  <c r="H6" i="1"/>
  <c r="J8" i="1"/>
  <c r="E8" i="1"/>
  <c r="I6" i="1"/>
  <c r="I5" i="1" s="1"/>
  <c r="J7" i="1"/>
  <c r="J6" i="1" s="1"/>
  <c r="E7" i="1"/>
  <c r="E6" i="1" s="1"/>
  <c r="F6" i="1"/>
  <c r="D6" i="1"/>
  <c r="D5" i="1" s="1"/>
  <c r="C6" i="1"/>
  <c r="B6" i="1"/>
  <c r="C5" i="1"/>
  <c r="B5" i="1"/>
  <c r="B32" i="1" s="1"/>
  <c r="J28" i="1" l="1"/>
  <c r="J27" i="1" s="1"/>
  <c r="I32" i="1"/>
  <c r="K8" i="1"/>
  <c r="K11" i="1"/>
  <c r="D32" i="1"/>
  <c r="E15" i="1"/>
  <c r="J22" i="1"/>
  <c r="K23" i="1"/>
  <c r="K22" i="1" s="1"/>
  <c r="K30" i="1"/>
  <c r="K29" i="1"/>
  <c r="E28" i="1"/>
  <c r="E27" i="1" s="1"/>
  <c r="F5" i="1"/>
  <c r="G15" i="1"/>
  <c r="E5" i="1"/>
  <c r="H5" i="1"/>
  <c r="H32" i="1" s="1"/>
  <c r="G6" i="1"/>
  <c r="G5" i="1" s="1"/>
  <c r="J11" i="1"/>
  <c r="J5" i="1" s="1"/>
  <c r="G25" i="1"/>
  <c r="C28" i="1"/>
  <c r="C27" i="1" s="1"/>
  <c r="C32" i="1" s="1"/>
  <c r="J31" i="1"/>
  <c r="K31" i="1" s="1"/>
  <c r="F22" i="1"/>
  <c r="F15" i="1" s="1"/>
  <c r="K7" i="1"/>
  <c r="K6" i="1" s="1"/>
  <c r="K5" i="1" s="1"/>
  <c r="K26" i="1"/>
  <c r="K25" i="1" s="1"/>
  <c r="F28" i="1"/>
  <c r="F27" i="1" s="1"/>
  <c r="J17" i="1"/>
  <c r="K28" i="1" l="1"/>
  <c r="K27" i="1" s="1"/>
  <c r="K17" i="1"/>
  <c r="K16" i="1" s="1"/>
  <c r="K15" i="1" s="1"/>
  <c r="J16" i="1"/>
  <c r="J15" i="1" s="1"/>
  <c r="J32" i="1" s="1"/>
  <c r="F32" i="1"/>
  <c r="G32" i="1"/>
  <c r="E32" i="1"/>
  <c r="J33" i="1" l="1"/>
  <c r="G33" i="1"/>
  <c r="F33" i="1"/>
  <c r="K32" i="1"/>
  <c r="K33" i="1" l="1"/>
  <c r="B33" i="1"/>
  <c r="D33" i="1"/>
  <c r="I33" i="1"/>
  <c r="C33" i="1"/>
  <c r="H33" i="1"/>
  <c r="E33" i="1"/>
</calcChain>
</file>

<file path=xl/sharedStrings.xml><?xml version="1.0" encoding="utf-8"?>
<sst xmlns="http://schemas.openxmlformats.org/spreadsheetml/2006/main" count="44" uniqueCount="39">
  <si>
    <t>SUMARIO  No.  5  COMPOSICION  ECONOMICA  DEL  GASTO  POR   INSTITUCION Y AREA DE GESTION</t>
  </si>
  <si>
    <t>(En US dólares)</t>
  </si>
  <si>
    <t>COMPOSICION ECONOMICA</t>
  </si>
  <si>
    <t>DEUDA PUBLICA</t>
  </si>
  <si>
    <t>EMPRESAS PUBLICAS</t>
  </si>
  <si>
    <t>TOTAL</t>
  </si>
  <si>
    <t>COMISION EJECUTIVA HIDROELECTRICA DEL RIO LEMPA</t>
  </si>
  <si>
    <t>ADMINISTRACION NACIONAL DE ACUEDUCTOS Y ALCANTARILLADOS</t>
  </si>
  <si>
    <t>COMISION EJECUTIVA PORTUARIA AUTONOMA</t>
  </si>
  <si>
    <t>SUBTOTAL</t>
  </si>
  <si>
    <t>LOTERIA NACIONAL DE BENEFICENCIA</t>
  </si>
  <si>
    <t>GASTOS CORRIENTES</t>
  </si>
  <si>
    <t>Gastos de Consumo</t>
  </si>
  <si>
    <t xml:space="preserve">        Remuneraciones</t>
  </si>
  <si>
    <t xml:space="preserve">        Bienes y Servicios</t>
  </si>
  <si>
    <t xml:space="preserve">   Intereses y Comisiones de la Deuda</t>
  </si>
  <si>
    <t xml:space="preserve">   Gastos Financieros y Otros</t>
  </si>
  <si>
    <t xml:space="preserve">   Transferencias Corrientes</t>
  </si>
  <si>
    <t xml:space="preserve">         Al Sector  Público</t>
  </si>
  <si>
    <t xml:space="preserve">         Al Sector Privado</t>
  </si>
  <si>
    <t xml:space="preserve">         Al Sector Externo</t>
  </si>
  <si>
    <t>GASTOS DE CAPITAL</t>
  </si>
  <si>
    <t xml:space="preserve">   Inversiones en Activos Fijos</t>
  </si>
  <si>
    <t xml:space="preserve">       Bienes Muebles</t>
  </si>
  <si>
    <t xml:space="preserve">       Bienes Inmuebles</t>
  </si>
  <si>
    <t xml:space="preserve">       Intangibles</t>
  </si>
  <si>
    <t xml:space="preserve">       Infraestructura</t>
  </si>
  <si>
    <t xml:space="preserve">       Crédito Fiscal</t>
  </si>
  <si>
    <t xml:space="preserve">   Transferencias de Capital</t>
  </si>
  <si>
    <t xml:space="preserve">         Al Sector  Publico</t>
  </si>
  <si>
    <t xml:space="preserve">         Al Sector  Privado</t>
  </si>
  <si>
    <t xml:space="preserve">   Inversiones Financieras</t>
  </si>
  <si>
    <t xml:space="preserve">         Inversiones en Títulos y Valores</t>
  </si>
  <si>
    <t>APLICACIONES FINANCIERAS</t>
  </si>
  <si>
    <t xml:space="preserve">   Amortización  Endeudamiento Público</t>
  </si>
  <si>
    <t xml:space="preserve">             Rescate de Colocaciones de Titulos y Valores en el Mercado Nacional</t>
  </si>
  <si>
    <t xml:space="preserve">         Amortización de  Empréstitos Internos</t>
  </si>
  <si>
    <t xml:space="preserve">         Amortización de  Empréstitos Externos</t>
  </si>
  <si>
    <t>PARTICIPACIÓN EN TOTAL (EN PORCENTAJES)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</si>
</sst>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8" x14ac:knownFonts="1">
    <font>
      <sz val="10"/>
      <name val="Arial"/>
    </font>
    <font>
      <b/>
      <sz val="14"/>
      <name val="Museo Sans 900"/>
      <family val="3"/>
    </font>
    <font>
      <sz val="10"/>
      <name val="Museo Sans 100"/>
      <family val="3"/>
    </font>
    <font>
      <b/>
      <sz val="10"/>
      <name val="Museo Sans 700"/>
      <family val="3"/>
    </font>
    <font>
      <b/>
      <sz val="10"/>
      <name val="Museo Sans 100"/>
      <family val="3"/>
    </font>
    <font>
      <b/>
      <sz val="8"/>
      <name val="Museo Sans 100"/>
      <family val="3"/>
    </font>
    <font>
      <sz val="10"/>
      <name val="Arial"/>
      <family val="2"/>
    </font>
    <font>
      <b/>
      <sz val="10"/>
      <color indexed="8"/>
      <name val="Museo Sans 100"/>
      <family val="3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3" fontId="4" fillId="0" borderId="13" xfId="1" applyNumberFormat="1" applyFont="1" applyFill="1" applyBorder="1" applyAlignment="1">
      <alignment horizontal="right" vertical="center" indent="1"/>
    </xf>
    <xf numFmtId="3" fontId="4" fillId="0" borderId="12" xfId="1" applyNumberFormat="1" applyFont="1" applyFill="1" applyBorder="1" applyAlignment="1">
      <alignment horizontal="right" vertical="center" indent="1"/>
    </xf>
    <xf numFmtId="3" fontId="4" fillId="0" borderId="14" xfId="1" applyNumberFormat="1" applyFont="1" applyFill="1" applyBorder="1" applyAlignment="1">
      <alignment horizontal="right" vertical="center" indent="1"/>
    </xf>
    <xf numFmtId="3" fontId="4" fillId="0" borderId="10" xfId="1" applyNumberFormat="1" applyFont="1" applyFill="1" applyBorder="1" applyAlignment="1">
      <alignment horizontal="right" vertical="center" indent="1"/>
    </xf>
    <xf numFmtId="3" fontId="4" fillId="0" borderId="15" xfId="1" applyNumberFormat="1" applyFont="1" applyFill="1" applyBorder="1" applyAlignment="1">
      <alignment horizontal="right" vertical="center" indent="1"/>
    </xf>
    <xf numFmtId="3" fontId="2" fillId="2" borderId="0" xfId="0" applyNumberFormat="1" applyFont="1" applyFill="1" applyBorder="1"/>
    <xf numFmtId="0" fontId="4" fillId="0" borderId="0" xfId="0" applyFont="1" applyFill="1" applyBorder="1" applyAlignment="1">
      <alignment vertical="center"/>
    </xf>
    <xf numFmtId="3" fontId="4" fillId="0" borderId="16" xfId="1" applyNumberFormat="1" applyFont="1" applyFill="1" applyBorder="1" applyAlignment="1">
      <alignment horizontal="right" vertical="center" indent="1"/>
    </xf>
    <xf numFmtId="3" fontId="4" fillId="0" borderId="0" xfId="1" applyNumberFormat="1" applyFont="1" applyFill="1" applyBorder="1" applyAlignment="1">
      <alignment horizontal="right" vertical="center" indent="1"/>
    </xf>
    <xf numFmtId="3" fontId="4" fillId="0" borderId="17" xfId="1" applyNumberFormat="1" applyFont="1" applyFill="1" applyBorder="1" applyAlignment="1">
      <alignment horizontal="right" vertical="center" indent="1"/>
    </xf>
    <xf numFmtId="3" fontId="4" fillId="0" borderId="7" xfId="1" applyNumberFormat="1" applyFont="1" applyFill="1" applyBorder="1" applyAlignment="1">
      <alignment horizontal="right" vertical="center" indent="1"/>
    </xf>
    <xf numFmtId="3" fontId="4" fillId="0" borderId="8" xfId="1" applyNumberFormat="1" applyFont="1" applyFill="1" applyBorder="1" applyAlignment="1">
      <alignment horizontal="right" vertical="center" indent="1"/>
    </xf>
    <xf numFmtId="3" fontId="4" fillId="0" borderId="18" xfId="1" applyNumberFormat="1" applyFont="1" applyFill="1" applyBorder="1" applyAlignment="1">
      <alignment horizontal="right" vertical="center" indent="1"/>
    </xf>
    <xf numFmtId="3" fontId="4" fillId="0" borderId="9" xfId="1" applyNumberFormat="1" applyFont="1" applyFill="1" applyBorder="1" applyAlignment="1">
      <alignment horizontal="right" vertical="center" indent="1"/>
    </xf>
    <xf numFmtId="3" fontId="4" fillId="0" borderId="19" xfId="1" applyNumberFormat="1" applyFont="1" applyFill="1" applyBorder="1" applyAlignment="1">
      <alignment horizontal="right" vertical="center" indent="1"/>
    </xf>
    <xf numFmtId="0" fontId="2" fillId="0" borderId="0" xfId="0" applyFont="1" applyFill="1" applyBorder="1" applyAlignment="1">
      <alignment horizontal="left" vertical="center" indent="1"/>
    </xf>
    <xf numFmtId="3" fontId="2" fillId="0" borderId="16" xfId="1" applyNumberFormat="1" applyFont="1" applyFill="1" applyBorder="1" applyAlignment="1">
      <alignment horizontal="right" vertical="center" indent="1"/>
    </xf>
    <xf numFmtId="3" fontId="2" fillId="0" borderId="0" xfId="1" applyNumberFormat="1" applyFont="1" applyFill="1" applyBorder="1" applyAlignment="1">
      <alignment horizontal="right" vertical="center" indent="1"/>
    </xf>
    <xf numFmtId="3" fontId="2" fillId="0" borderId="17" xfId="1" applyNumberFormat="1" applyFont="1" applyFill="1" applyBorder="1" applyAlignment="1">
      <alignment horizontal="right" vertical="center" indent="1"/>
    </xf>
    <xf numFmtId="3" fontId="2" fillId="0" borderId="20" xfId="1" applyNumberFormat="1" applyFont="1" applyFill="1" applyBorder="1" applyAlignment="1">
      <alignment horizontal="right" vertical="center" indent="1"/>
    </xf>
    <xf numFmtId="3" fontId="2" fillId="0" borderId="19" xfId="1" applyNumberFormat="1" applyFont="1" applyFill="1" applyBorder="1" applyAlignment="1">
      <alignment horizontal="right" vertical="center" indent="1"/>
    </xf>
    <xf numFmtId="3" fontId="4" fillId="0" borderId="20" xfId="1" applyNumberFormat="1" applyFont="1" applyFill="1" applyBorder="1" applyAlignment="1">
      <alignment horizontal="right" vertical="center" indent="1"/>
    </xf>
    <xf numFmtId="0" fontId="4" fillId="0" borderId="0" xfId="0" applyFont="1" applyFill="1" applyBorder="1" applyAlignment="1">
      <alignment horizontal="left" vertical="center"/>
    </xf>
    <xf numFmtId="0" fontId="4" fillId="0" borderId="0" xfId="0" quotePrefix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center" vertical="center"/>
    </xf>
    <xf numFmtId="3" fontId="4" fillId="0" borderId="22" xfId="1" applyNumberFormat="1" applyFont="1" applyFill="1" applyBorder="1" applyAlignment="1">
      <alignment horizontal="right" vertical="center" indent="1"/>
    </xf>
    <xf numFmtId="3" fontId="4" fillId="0" borderId="21" xfId="1" applyNumberFormat="1" applyFont="1" applyFill="1" applyBorder="1" applyAlignment="1">
      <alignment horizontal="right" vertical="center" indent="1"/>
    </xf>
    <xf numFmtId="3" fontId="4" fillId="0" borderId="23" xfId="1" applyNumberFormat="1" applyFont="1" applyFill="1" applyBorder="1" applyAlignment="1">
      <alignment horizontal="right" vertical="center" indent="1"/>
    </xf>
    <xf numFmtId="3" fontId="4" fillId="0" borderId="24" xfId="1" applyNumberFormat="1" applyFont="1" applyFill="1" applyBorder="1" applyAlignment="1">
      <alignment horizontal="right" vertical="center" indent="1"/>
    </xf>
    <xf numFmtId="3" fontId="4" fillId="0" borderId="25" xfId="1" applyNumberFormat="1" applyFont="1" applyFill="1" applyBorder="1" applyAlignment="1">
      <alignment horizontal="right" vertical="center" indent="1"/>
    </xf>
    <xf numFmtId="164" fontId="7" fillId="0" borderId="26" xfId="2" applyNumberFormat="1" applyFont="1" applyFill="1" applyBorder="1" applyAlignment="1">
      <alignment horizontal="right" vertical="center" indent="1"/>
    </xf>
    <xf numFmtId="164" fontId="7" fillId="0" borderId="27" xfId="2" applyNumberFormat="1" applyFont="1" applyFill="1" applyBorder="1" applyAlignment="1">
      <alignment horizontal="right" vertical="center" indent="1"/>
    </xf>
    <xf numFmtId="164" fontId="7" fillId="0" borderId="28" xfId="2" applyNumberFormat="1" applyFont="1" applyFill="1" applyBorder="1" applyAlignment="1">
      <alignment horizontal="right" vertical="center" indent="1"/>
    </xf>
    <xf numFmtId="164" fontId="7" fillId="0" borderId="29" xfId="2" applyNumberFormat="1" applyFont="1" applyFill="1" applyBorder="1" applyAlignment="1">
      <alignment horizontal="right" vertical="center" indent="1"/>
    </xf>
    <xf numFmtId="3" fontId="2" fillId="0" borderId="0" xfId="0" applyNumberFormat="1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318D0-388E-469D-A294-36A52C4944FD}">
  <sheetPr>
    <tabColor rgb="FF00B050"/>
  </sheetPr>
  <dimension ref="A1:M43"/>
  <sheetViews>
    <sheetView showGridLines="0" showZeros="0" tabSelected="1" zoomScaleNormal="100" workbookViewId="0">
      <pane xSplit="1" ySplit="4" topLeftCell="B5" activePane="bottomRight" state="frozen"/>
      <selection activeCell="G25" sqref="G25"/>
      <selection pane="topRight" activeCell="G25" sqref="G25"/>
      <selection pane="bottomLeft" activeCell="G25" sqref="G25"/>
      <selection pane="bottomRight" activeCell="A31" sqref="A31"/>
    </sheetView>
  </sheetViews>
  <sheetFormatPr baseColWidth="10" defaultRowHeight="12.75" x14ac:dyDescent="0.2"/>
  <cols>
    <col min="1" max="1" width="68.140625" style="2" customWidth="1"/>
    <col min="2" max="2" width="17" style="2" customWidth="1"/>
    <col min="3" max="3" width="18.85546875" style="2" customWidth="1"/>
    <col min="4" max="4" width="14.5703125" style="2" customWidth="1"/>
    <col min="5" max="5" width="14.85546875" style="2" customWidth="1"/>
    <col min="6" max="6" width="14.7109375" style="2" customWidth="1"/>
    <col min="7" max="7" width="17.42578125" style="2" customWidth="1"/>
    <col min="8" max="8" width="19.42578125" style="2" customWidth="1"/>
    <col min="9" max="9" width="15.5703125" style="2" customWidth="1"/>
    <col min="10" max="10" width="16.85546875" style="2" customWidth="1"/>
    <col min="11" max="11" width="16" style="2" customWidth="1"/>
    <col min="12" max="12" width="11.42578125" style="2"/>
    <col min="13" max="13" width="15.5703125" style="2" customWidth="1"/>
    <col min="14" max="16384" width="11.42578125" style="2"/>
  </cols>
  <sheetData>
    <row r="1" spans="1:13" ht="26.1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.95" customHeight="1" thickBo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3" ht="18" customHeight="1" thickTop="1" x14ac:dyDescent="0.2">
      <c r="A3" s="4" t="s">
        <v>2</v>
      </c>
      <c r="B3" s="5" t="s">
        <v>3</v>
      </c>
      <c r="C3" s="6"/>
      <c r="D3" s="6"/>
      <c r="E3" s="6"/>
      <c r="F3" s="7" t="s">
        <v>4</v>
      </c>
      <c r="G3" s="8"/>
      <c r="H3" s="8"/>
      <c r="I3" s="8"/>
      <c r="J3" s="9"/>
      <c r="K3" s="10" t="s">
        <v>5</v>
      </c>
    </row>
    <row r="4" spans="1:13" ht="75" customHeight="1" x14ac:dyDescent="0.2">
      <c r="A4" s="11"/>
      <c r="B4" s="12" t="s">
        <v>6</v>
      </c>
      <c r="C4" s="13" t="s">
        <v>7</v>
      </c>
      <c r="D4" s="13" t="s">
        <v>8</v>
      </c>
      <c r="E4" s="14" t="s">
        <v>9</v>
      </c>
      <c r="F4" s="13" t="s">
        <v>10</v>
      </c>
      <c r="G4" s="13" t="s">
        <v>6</v>
      </c>
      <c r="H4" s="13" t="s">
        <v>7</v>
      </c>
      <c r="I4" s="13" t="s">
        <v>8</v>
      </c>
      <c r="J4" s="15" t="s">
        <v>9</v>
      </c>
      <c r="K4" s="16"/>
    </row>
    <row r="5" spans="1:13" ht="19.5" customHeight="1" x14ac:dyDescent="0.2">
      <c r="A5" s="17" t="s">
        <v>11</v>
      </c>
      <c r="B5" s="18">
        <f t="shared" ref="B5:K5" si="0">+B6+B9+B10+B11</f>
        <v>46752985</v>
      </c>
      <c r="C5" s="19">
        <f t="shared" si="0"/>
        <v>16767810</v>
      </c>
      <c r="D5" s="20">
        <f t="shared" si="0"/>
        <v>8669125</v>
      </c>
      <c r="E5" s="20">
        <f t="shared" si="0"/>
        <v>72189920</v>
      </c>
      <c r="F5" s="19">
        <f t="shared" si="0"/>
        <v>77192585</v>
      </c>
      <c r="G5" s="19">
        <f t="shared" si="0"/>
        <v>152782965</v>
      </c>
      <c r="H5" s="19">
        <f>+H6+H9+H10+H11</f>
        <v>234027195</v>
      </c>
      <c r="I5" s="19">
        <f t="shared" si="0"/>
        <v>155428405</v>
      </c>
      <c r="J5" s="21">
        <f t="shared" si="0"/>
        <v>619431150</v>
      </c>
      <c r="K5" s="22">
        <f t="shared" si="0"/>
        <v>691621070</v>
      </c>
      <c r="M5" s="23">
        <v>0</v>
      </c>
    </row>
    <row r="6" spans="1:13" ht="19.5" customHeight="1" x14ac:dyDescent="0.2">
      <c r="A6" s="24" t="s">
        <v>12</v>
      </c>
      <c r="B6" s="25">
        <f>+B7+B8</f>
        <v>0</v>
      </c>
      <c r="C6" s="26">
        <f t="shared" ref="C6:K6" si="1">+C7+C8</f>
        <v>0</v>
      </c>
      <c r="D6" s="27">
        <f t="shared" si="1"/>
        <v>0</v>
      </c>
      <c r="E6" s="26">
        <f t="shared" si="1"/>
        <v>0</v>
      </c>
      <c r="F6" s="28">
        <f t="shared" si="1"/>
        <v>13343175</v>
      </c>
      <c r="G6" s="29">
        <f t="shared" si="1"/>
        <v>119879040</v>
      </c>
      <c r="H6" s="29">
        <f>+H7+H8</f>
        <v>222455550</v>
      </c>
      <c r="I6" s="30">
        <f t="shared" si="1"/>
        <v>119521055</v>
      </c>
      <c r="J6" s="31">
        <f t="shared" si="1"/>
        <v>475198820</v>
      </c>
      <c r="K6" s="32">
        <f t="shared" si="1"/>
        <v>475198820</v>
      </c>
    </row>
    <row r="7" spans="1:13" ht="19.5" customHeight="1" x14ac:dyDescent="0.2">
      <c r="A7" s="33" t="s">
        <v>13</v>
      </c>
      <c r="B7" s="34"/>
      <c r="C7" s="35"/>
      <c r="D7" s="36"/>
      <c r="E7" s="35">
        <f>SUM(B7:D7)</f>
        <v>0</v>
      </c>
      <c r="F7" s="34">
        <v>4821923</v>
      </c>
      <c r="G7" s="35">
        <v>30381315</v>
      </c>
      <c r="H7" s="35">
        <v>86855550</v>
      </c>
      <c r="I7" s="36">
        <v>53944390</v>
      </c>
      <c r="J7" s="37">
        <f>SUM(F7:I7)</f>
        <v>176003178</v>
      </c>
      <c r="K7" s="38">
        <f>+E7+J7</f>
        <v>176003178</v>
      </c>
    </row>
    <row r="8" spans="1:13" ht="19.5" customHeight="1" x14ac:dyDescent="0.2">
      <c r="A8" s="33" t="s">
        <v>14</v>
      </c>
      <c r="B8" s="34"/>
      <c r="C8" s="35"/>
      <c r="D8" s="36"/>
      <c r="E8" s="35">
        <f t="shared" ref="E8:E14" si="2">SUM(B8:D8)</f>
        <v>0</v>
      </c>
      <c r="F8" s="34">
        <v>8521252</v>
      </c>
      <c r="G8" s="35">
        <v>89497725</v>
      </c>
      <c r="H8" s="35">
        <v>135600000</v>
      </c>
      <c r="I8" s="36">
        <v>65576665</v>
      </c>
      <c r="J8" s="37">
        <f>SUM(F8:I8)</f>
        <v>299195642</v>
      </c>
      <c r="K8" s="38">
        <f>+E8+J8</f>
        <v>299195642</v>
      </c>
    </row>
    <row r="9" spans="1:13" ht="19.5" customHeight="1" x14ac:dyDescent="0.2">
      <c r="A9" s="24" t="s">
        <v>15</v>
      </c>
      <c r="B9" s="25">
        <v>46752985</v>
      </c>
      <c r="C9" s="26">
        <v>16767810</v>
      </c>
      <c r="D9" s="27">
        <v>8669125</v>
      </c>
      <c r="E9" s="26">
        <f t="shared" si="2"/>
        <v>72189920</v>
      </c>
      <c r="F9" s="25"/>
      <c r="G9" s="26"/>
      <c r="H9" s="26"/>
      <c r="I9" s="27"/>
      <c r="J9" s="39">
        <f>SUM(F9:I9)</f>
        <v>0</v>
      </c>
      <c r="K9" s="32">
        <f>+E9+J9</f>
        <v>72189920</v>
      </c>
    </row>
    <row r="10" spans="1:13" ht="19.5" customHeight="1" x14ac:dyDescent="0.2">
      <c r="A10" s="40" t="s">
        <v>16</v>
      </c>
      <c r="B10" s="25"/>
      <c r="C10" s="26"/>
      <c r="D10" s="27"/>
      <c r="E10" s="26">
        <f t="shared" si="2"/>
        <v>0</v>
      </c>
      <c r="F10" s="25">
        <v>13492750</v>
      </c>
      <c r="G10" s="26">
        <v>30017045</v>
      </c>
      <c r="H10" s="26">
        <v>10987455</v>
      </c>
      <c r="I10" s="27">
        <v>29689235</v>
      </c>
      <c r="J10" s="39">
        <f>SUM(F10:I10)</f>
        <v>84186485</v>
      </c>
      <c r="K10" s="32">
        <f>+E10+J10</f>
        <v>84186485</v>
      </c>
    </row>
    <row r="11" spans="1:13" ht="19.5" customHeight="1" x14ac:dyDescent="0.2">
      <c r="A11" s="41" t="s">
        <v>17</v>
      </c>
      <c r="B11" s="25">
        <f>SUM(B12:B14)</f>
        <v>0</v>
      </c>
      <c r="C11" s="26">
        <f t="shared" ref="C11:J11" si="3">SUM(C12:C14)</f>
        <v>0</v>
      </c>
      <c r="D11" s="27">
        <f t="shared" si="3"/>
        <v>0</v>
      </c>
      <c r="E11" s="26">
        <f t="shared" si="3"/>
        <v>0</v>
      </c>
      <c r="F11" s="25">
        <f t="shared" si="3"/>
        <v>50356660</v>
      </c>
      <c r="G11" s="26">
        <f t="shared" si="3"/>
        <v>2886880</v>
      </c>
      <c r="H11" s="26">
        <f>SUM(H12:H14)</f>
        <v>584190</v>
      </c>
      <c r="I11" s="27">
        <f t="shared" si="3"/>
        <v>6218115</v>
      </c>
      <c r="J11" s="39">
        <f t="shared" si="3"/>
        <v>60045845</v>
      </c>
      <c r="K11" s="32">
        <f>SUM(K12:K14)</f>
        <v>60045845</v>
      </c>
    </row>
    <row r="12" spans="1:13" ht="19.5" customHeight="1" x14ac:dyDescent="0.2">
      <c r="A12" s="33" t="s">
        <v>18</v>
      </c>
      <c r="B12" s="34"/>
      <c r="C12" s="35"/>
      <c r="D12" s="36"/>
      <c r="E12" s="35">
        <f t="shared" si="2"/>
        <v>0</v>
      </c>
      <c r="F12" s="34">
        <v>1230000</v>
      </c>
      <c r="G12" s="35">
        <v>2800000</v>
      </c>
      <c r="H12" s="35">
        <v>0</v>
      </c>
      <c r="I12" s="36">
        <v>6064040</v>
      </c>
      <c r="J12" s="37">
        <f>SUM(F12:I12)</f>
        <v>10094040</v>
      </c>
      <c r="K12" s="38">
        <f>+E12+J12</f>
        <v>10094040</v>
      </c>
    </row>
    <row r="13" spans="1:13" ht="19.5" customHeight="1" x14ac:dyDescent="0.2">
      <c r="A13" s="33" t="s">
        <v>19</v>
      </c>
      <c r="B13" s="34"/>
      <c r="C13" s="35"/>
      <c r="D13" s="36"/>
      <c r="E13" s="35">
        <f t="shared" si="2"/>
        <v>0</v>
      </c>
      <c r="F13" s="34">
        <v>49114660</v>
      </c>
      <c r="G13" s="35">
        <v>86880</v>
      </c>
      <c r="H13" s="35">
        <v>568190</v>
      </c>
      <c r="I13" s="36">
        <v>154075</v>
      </c>
      <c r="J13" s="37">
        <f>SUM(F13:I13)</f>
        <v>49923805</v>
      </c>
      <c r="K13" s="38">
        <f>+E13+J13</f>
        <v>49923805</v>
      </c>
    </row>
    <row r="14" spans="1:13" ht="19.5" customHeight="1" x14ac:dyDescent="0.2">
      <c r="A14" s="33" t="s">
        <v>20</v>
      </c>
      <c r="B14" s="34"/>
      <c r="C14" s="35"/>
      <c r="D14" s="36"/>
      <c r="E14" s="35">
        <f t="shared" si="2"/>
        <v>0</v>
      </c>
      <c r="F14" s="34">
        <v>12000</v>
      </c>
      <c r="G14" s="35">
        <v>0</v>
      </c>
      <c r="H14" s="35">
        <v>16000</v>
      </c>
      <c r="I14" s="36">
        <v>0</v>
      </c>
      <c r="J14" s="37">
        <f>SUM(F14:I14)</f>
        <v>28000</v>
      </c>
      <c r="K14" s="38">
        <f>+E14+J14</f>
        <v>28000</v>
      </c>
    </row>
    <row r="15" spans="1:13" ht="19.5" customHeight="1" x14ac:dyDescent="0.2">
      <c r="A15" s="17" t="s">
        <v>21</v>
      </c>
      <c r="B15" s="18">
        <f t="shared" ref="B15:K15" si="4">+B16+B22+B25</f>
        <v>0</v>
      </c>
      <c r="C15" s="19">
        <f t="shared" si="4"/>
        <v>0</v>
      </c>
      <c r="D15" s="20">
        <f t="shared" si="4"/>
        <v>0</v>
      </c>
      <c r="E15" s="19">
        <f t="shared" si="4"/>
        <v>0</v>
      </c>
      <c r="F15" s="18">
        <f t="shared" si="4"/>
        <v>1496275</v>
      </c>
      <c r="G15" s="19">
        <f t="shared" si="4"/>
        <v>152577445</v>
      </c>
      <c r="H15" s="19">
        <f t="shared" si="4"/>
        <v>58112510</v>
      </c>
      <c r="I15" s="20">
        <f t="shared" si="4"/>
        <v>36847850</v>
      </c>
      <c r="J15" s="21">
        <f t="shared" si="4"/>
        <v>249034080</v>
      </c>
      <c r="K15" s="22">
        <f t="shared" si="4"/>
        <v>249034080</v>
      </c>
      <c r="M15" s="23">
        <v>0</v>
      </c>
    </row>
    <row r="16" spans="1:13" ht="19.5" customHeight="1" x14ac:dyDescent="0.2">
      <c r="A16" s="40" t="s">
        <v>22</v>
      </c>
      <c r="B16" s="25">
        <f>SUM(B17:B21)</f>
        <v>0</v>
      </c>
      <c r="C16" s="26">
        <f t="shared" ref="C16:K16" si="5">SUM(C17:C21)</f>
        <v>0</v>
      </c>
      <c r="D16" s="27">
        <f t="shared" si="5"/>
        <v>0</v>
      </c>
      <c r="E16" s="26">
        <f t="shared" si="5"/>
        <v>0</v>
      </c>
      <c r="F16" s="25">
        <f t="shared" si="5"/>
        <v>1496275</v>
      </c>
      <c r="G16" s="26">
        <f>SUM(G17:G21)</f>
        <v>152569445</v>
      </c>
      <c r="H16" s="26">
        <f t="shared" si="5"/>
        <v>56429510</v>
      </c>
      <c r="I16" s="27">
        <f t="shared" si="5"/>
        <v>36847850</v>
      </c>
      <c r="J16" s="39">
        <f t="shared" si="5"/>
        <v>247343080</v>
      </c>
      <c r="K16" s="32">
        <f t="shared" si="5"/>
        <v>247343080</v>
      </c>
    </row>
    <row r="17" spans="1:13" ht="19.5" customHeight="1" x14ac:dyDescent="0.2">
      <c r="A17" s="33" t="s">
        <v>23</v>
      </c>
      <c r="B17" s="34"/>
      <c r="C17" s="35"/>
      <c r="D17" s="36"/>
      <c r="E17" s="35">
        <f>SUM(B17:D17)</f>
        <v>0</v>
      </c>
      <c r="F17" s="34">
        <v>798075</v>
      </c>
      <c r="G17" s="35">
        <v>39717480</v>
      </c>
      <c r="H17" s="35">
        <v>8652825</v>
      </c>
      <c r="I17" s="36">
        <v>10840065</v>
      </c>
      <c r="J17" s="37">
        <f>SUM(F17:I17)</f>
        <v>60008445</v>
      </c>
      <c r="K17" s="38">
        <f>+E17+J17</f>
        <v>60008445</v>
      </c>
    </row>
    <row r="18" spans="1:13" ht="19.5" customHeight="1" x14ac:dyDescent="0.2">
      <c r="A18" s="33" t="s">
        <v>24</v>
      </c>
      <c r="B18" s="34"/>
      <c r="C18" s="35"/>
      <c r="D18" s="36"/>
      <c r="E18" s="35">
        <f>SUM(B18:D18)</f>
        <v>0</v>
      </c>
      <c r="F18" s="34">
        <v>0</v>
      </c>
      <c r="G18" s="35">
        <v>1541010</v>
      </c>
      <c r="H18" s="35">
        <v>500000</v>
      </c>
      <c r="I18" s="36">
        <v>0</v>
      </c>
      <c r="J18" s="37">
        <f>SUM(F18:I18)</f>
        <v>2041010</v>
      </c>
      <c r="K18" s="38">
        <f>+E18+J18</f>
        <v>2041010</v>
      </c>
    </row>
    <row r="19" spans="1:13" ht="19.5" customHeight="1" x14ac:dyDescent="0.2">
      <c r="A19" s="33" t="s">
        <v>25</v>
      </c>
      <c r="B19" s="34"/>
      <c r="C19" s="35"/>
      <c r="D19" s="36"/>
      <c r="E19" s="35">
        <f>SUM(B19:D19)</f>
        <v>0</v>
      </c>
      <c r="F19" s="34">
        <v>692200</v>
      </c>
      <c r="G19" s="35">
        <v>1587450</v>
      </c>
      <c r="H19" s="35">
        <v>684340</v>
      </c>
      <c r="I19" s="36">
        <v>1307005</v>
      </c>
      <c r="J19" s="37">
        <f>SUM(F19:I19)</f>
        <v>4270995</v>
      </c>
      <c r="K19" s="38">
        <f>+E19+J19</f>
        <v>4270995</v>
      </c>
    </row>
    <row r="20" spans="1:13" ht="19.5" customHeight="1" x14ac:dyDescent="0.2">
      <c r="A20" s="33" t="s">
        <v>26</v>
      </c>
      <c r="B20" s="34"/>
      <c r="C20" s="35"/>
      <c r="D20" s="36"/>
      <c r="E20" s="35"/>
      <c r="F20" s="34">
        <v>6000</v>
      </c>
      <c r="G20" s="35">
        <v>100793955</v>
      </c>
      <c r="H20" s="35">
        <v>45814520</v>
      </c>
      <c r="I20" s="36">
        <v>22689475</v>
      </c>
      <c r="J20" s="37">
        <f>SUM(F20:I20)</f>
        <v>169303950</v>
      </c>
      <c r="K20" s="38">
        <f>+E20+J20</f>
        <v>169303950</v>
      </c>
    </row>
    <row r="21" spans="1:13" ht="19.5" customHeight="1" x14ac:dyDescent="0.2">
      <c r="A21" s="33" t="s">
        <v>27</v>
      </c>
      <c r="B21" s="34"/>
      <c r="C21" s="35"/>
      <c r="D21" s="36"/>
      <c r="E21" s="35"/>
      <c r="F21" s="34">
        <v>0</v>
      </c>
      <c r="G21" s="35">
        <v>8929550</v>
      </c>
      <c r="H21" s="35">
        <v>777825</v>
      </c>
      <c r="I21" s="36">
        <v>2011305</v>
      </c>
      <c r="J21" s="37">
        <f>SUM(F21:I21)</f>
        <v>11718680</v>
      </c>
      <c r="K21" s="38">
        <f>+E21+J21</f>
        <v>11718680</v>
      </c>
    </row>
    <row r="22" spans="1:13" ht="19.5" customHeight="1" x14ac:dyDescent="0.2">
      <c r="A22" s="40" t="s">
        <v>28</v>
      </c>
      <c r="B22" s="25">
        <f t="shared" ref="B22:K22" si="6">SUM(B23:B24)</f>
        <v>0</v>
      </c>
      <c r="C22" s="26">
        <f t="shared" si="6"/>
        <v>0</v>
      </c>
      <c r="D22" s="27">
        <f t="shared" si="6"/>
        <v>0</v>
      </c>
      <c r="E22" s="26">
        <f t="shared" si="6"/>
        <v>0</v>
      </c>
      <c r="F22" s="25">
        <f t="shared" si="6"/>
        <v>0</v>
      </c>
      <c r="G22" s="26">
        <f t="shared" si="6"/>
        <v>8000</v>
      </c>
      <c r="H22" s="26">
        <f t="shared" si="6"/>
        <v>1683000</v>
      </c>
      <c r="I22" s="27">
        <f t="shared" si="6"/>
        <v>0</v>
      </c>
      <c r="J22" s="39">
        <f t="shared" si="6"/>
        <v>1691000</v>
      </c>
      <c r="K22" s="32">
        <f t="shared" si="6"/>
        <v>1691000</v>
      </c>
    </row>
    <row r="23" spans="1:13" ht="19.5" hidden="1" customHeight="1" x14ac:dyDescent="0.2">
      <c r="A23" s="33" t="s">
        <v>29</v>
      </c>
      <c r="B23" s="34"/>
      <c r="C23" s="35"/>
      <c r="D23" s="36"/>
      <c r="E23" s="35"/>
      <c r="F23" s="34">
        <v>0</v>
      </c>
      <c r="G23" s="35">
        <v>0</v>
      </c>
      <c r="H23" s="35">
        <v>0</v>
      </c>
      <c r="I23" s="36">
        <v>0</v>
      </c>
      <c r="J23" s="37">
        <f>SUM(F23:I23)</f>
        <v>0</v>
      </c>
      <c r="K23" s="38">
        <f>+E23+J23</f>
        <v>0</v>
      </c>
    </row>
    <row r="24" spans="1:13" ht="19.5" customHeight="1" x14ac:dyDescent="0.2">
      <c r="A24" s="33" t="s">
        <v>30</v>
      </c>
      <c r="B24" s="34"/>
      <c r="C24" s="35"/>
      <c r="D24" s="36"/>
      <c r="E24" s="35"/>
      <c r="F24" s="34">
        <v>0</v>
      </c>
      <c r="G24" s="35">
        <v>8000</v>
      </c>
      <c r="H24" s="35">
        <v>1683000</v>
      </c>
      <c r="I24" s="36">
        <v>0</v>
      </c>
      <c r="J24" s="37">
        <f>SUM(F24:I24)</f>
        <v>1691000</v>
      </c>
      <c r="K24" s="38">
        <f>+E24+J24</f>
        <v>1691000</v>
      </c>
    </row>
    <row r="25" spans="1:13" ht="19.5" hidden="1" customHeight="1" x14ac:dyDescent="0.2">
      <c r="A25" s="40" t="s">
        <v>31</v>
      </c>
      <c r="B25" s="25">
        <f t="shared" ref="B25:K25" si="7">+B26</f>
        <v>0</v>
      </c>
      <c r="C25" s="26">
        <f t="shared" si="7"/>
        <v>0</v>
      </c>
      <c r="D25" s="27">
        <f t="shared" si="7"/>
        <v>0</v>
      </c>
      <c r="E25" s="26">
        <f t="shared" si="7"/>
        <v>0</v>
      </c>
      <c r="F25" s="25">
        <f t="shared" si="7"/>
        <v>0</v>
      </c>
      <c r="G25" s="26">
        <f t="shared" si="7"/>
        <v>0</v>
      </c>
      <c r="H25" s="26">
        <f t="shared" si="7"/>
        <v>0</v>
      </c>
      <c r="I25" s="27">
        <f t="shared" si="7"/>
        <v>0</v>
      </c>
      <c r="J25" s="39">
        <f t="shared" si="7"/>
        <v>0</v>
      </c>
      <c r="K25" s="32">
        <f t="shared" si="7"/>
        <v>0</v>
      </c>
    </row>
    <row r="26" spans="1:13" ht="19.5" hidden="1" customHeight="1" x14ac:dyDescent="0.2">
      <c r="A26" s="33" t="s">
        <v>32</v>
      </c>
      <c r="B26" s="34"/>
      <c r="C26" s="35"/>
      <c r="D26" s="36"/>
      <c r="E26" s="35">
        <f>SUM(B26:D26)</f>
        <v>0</v>
      </c>
      <c r="F26" s="34">
        <v>0</v>
      </c>
      <c r="G26" s="35">
        <v>0</v>
      </c>
      <c r="H26" s="35">
        <v>0</v>
      </c>
      <c r="I26" s="36">
        <v>0</v>
      </c>
      <c r="J26" s="37">
        <f>SUM(F26:I26)</f>
        <v>0</v>
      </c>
      <c r="K26" s="38">
        <f>+E26+J26</f>
        <v>0</v>
      </c>
    </row>
    <row r="27" spans="1:13" ht="19.5" customHeight="1" x14ac:dyDescent="0.2">
      <c r="A27" s="17" t="s">
        <v>33</v>
      </c>
      <c r="B27" s="18">
        <f>+B28</f>
        <v>109113960</v>
      </c>
      <c r="C27" s="19">
        <f t="shared" ref="C27:K27" si="8">+C28</f>
        <v>25196175</v>
      </c>
      <c r="D27" s="20">
        <f t="shared" si="8"/>
        <v>11096575</v>
      </c>
      <c r="E27" s="19">
        <f t="shared" si="8"/>
        <v>145406710</v>
      </c>
      <c r="F27" s="18">
        <f t="shared" si="8"/>
        <v>0</v>
      </c>
      <c r="G27" s="19">
        <f t="shared" si="8"/>
        <v>0</v>
      </c>
      <c r="H27" s="19">
        <f t="shared" si="8"/>
        <v>0</v>
      </c>
      <c r="I27" s="20">
        <f t="shared" si="8"/>
        <v>0</v>
      </c>
      <c r="J27" s="21">
        <f t="shared" si="8"/>
        <v>0</v>
      </c>
      <c r="K27" s="22">
        <f t="shared" si="8"/>
        <v>145406710</v>
      </c>
      <c r="M27" s="23">
        <v>0</v>
      </c>
    </row>
    <row r="28" spans="1:13" ht="19.5" customHeight="1" x14ac:dyDescent="0.2">
      <c r="A28" s="40" t="s">
        <v>34</v>
      </c>
      <c r="B28" s="28">
        <f t="shared" ref="B28:J28" si="9">SUM(B30:B31)</f>
        <v>109113960</v>
      </c>
      <c r="C28" s="26">
        <f t="shared" si="9"/>
        <v>25196175</v>
      </c>
      <c r="D28" s="27">
        <f>SUM(D29:D31)</f>
        <v>11096575</v>
      </c>
      <c r="E28" s="26">
        <f>SUM(E29:E31)</f>
        <v>145406710</v>
      </c>
      <c r="F28" s="25">
        <f t="shared" si="9"/>
        <v>0</v>
      </c>
      <c r="G28" s="29">
        <f t="shared" si="9"/>
        <v>0</v>
      </c>
      <c r="H28" s="29">
        <f t="shared" si="9"/>
        <v>0</v>
      </c>
      <c r="I28" s="26">
        <f t="shared" si="9"/>
        <v>0</v>
      </c>
      <c r="J28" s="39">
        <f t="shared" si="9"/>
        <v>0</v>
      </c>
      <c r="K28" s="32">
        <f>SUM(K29:K31)</f>
        <v>145406710</v>
      </c>
    </row>
    <row r="29" spans="1:13" ht="19.5" customHeight="1" x14ac:dyDescent="0.2">
      <c r="A29" s="42" t="s">
        <v>35</v>
      </c>
      <c r="B29" s="34">
        <v>0</v>
      </c>
      <c r="C29" s="35">
        <v>0</v>
      </c>
      <c r="D29" s="36">
        <v>6450755</v>
      </c>
      <c r="E29" s="35">
        <f>SUM(B29:D29)</f>
        <v>6450755</v>
      </c>
      <c r="F29" s="25"/>
      <c r="G29" s="26"/>
      <c r="H29" s="26"/>
      <c r="I29" s="26"/>
      <c r="J29" s="39"/>
      <c r="K29" s="38">
        <f>+E29+J29</f>
        <v>6450755</v>
      </c>
    </row>
    <row r="30" spans="1:13" ht="19.5" customHeight="1" x14ac:dyDescent="0.2">
      <c r="A30" s="33" t="s">
        <v>36</v>
      </c>
      <c r="B30" s="34">
        <v>31763240</v>
      </c>
      <c r="C30" s="35">
        <v>25196175</v>
      </c>
      <c r="D30" s="36">
        <v>0</v>
      </c>
      <c r="E30" s="35">
        <f>SUM(B30:D30)</f>
        <v>56959415</v>
      </c>
      <c r="F30" s="34">
        <v>0</v>
      </c>
      <c r="G30" s="35">
        <v>0</v>
      </c>
      <c r="H30" s="35">
        <v>0</v>
      </c>
      <c r="I30" s="36">
        <v>0</v>
      </c>
      <c r="J30" s="37">
        <f>SUM(F30:I30)</f>
        <v>0</v>
      </c>
      <c r="K30" s="38">
        <f>+E30+J30</f>
        <v>56959415</v>
      </c>
    </row>
    <row r="31" spans="1:13" ht="19.5" customHeight="1" x14ac:dyDescent="0.2">
      <c r="A31" s="33" t="s">
        <v>37</v>
      </c>
      <c r="B31" s="34">
        <v>77350720</v>
      </c>
      <c r="C31" s="35">
        <v>0</v>
      </c>
      <c r="D31" s="36">
        <v>4645820</v>
      </c>
      <c r="E31" s="35">
        <f>SUM(B31:D31)</f>
        <v>81996540</v>
      </c>
      <c r="F31" s="34">
        <v>0</v>
      </c>
      <c r="G31" s="35">
        <v>0</v>
      </c>
      <c r="H31" s="35">
        <v>0</v>
      </c>
      <c r="I31" s="36">
        <v>0</v>
      </c>
      <c r="J31" s="37">
        <f>SUM(F31:I31)</f>
        <v>0</v>
      </c>
      <c r="K31" s="38">
        <f>+E31+J31</f>
        <v>81996540</v>
      </c>
    </row>
    <row r="32" spans="1:13" ht="21.75" customHeight="1" thickBot="1" x14ac:dyDescent="0.25">
      <c r="A32" s="43" t="s">
        <v>5</v>
      </c>
      <c r="B32" s="44">
        <f t="shared" ref="B32:K32" si="10">B5+B15+B27</f>
        <v>155866945</v>
      </c>
      <c r="C32" s="45">
        <f t="shared" si="10"/>
        <v>41963985</v>
      </c>
      <c r="D32" s="46">
        <f t="shared" si="10"/>
        <v>19765700</v>
      </c>
      <c r="E32" s="45">
        <f t="shared" si="10"/>
        <v>217596630</v>
      </c>
      <c r="F32" s="44">
        <f t="shared" si="10"/>
        <v>78688860</v>
      </c>
      <c r="G32" s="45">
        <f t="shared" si="10"/>
        <v>305360410</v>
      </c>
      <c r="H32" s="45">
        <f t="shared" si="10"/>
        <v>292139705</v>
      </c>
      <c r="I32" s="46">
        <f t="shared" si="10"/>
        <v>192276255</v>
      </c>
      <c r="J32" s="47">
        <f t="shared" si="10"/>
        <v>868465230</v>
      </c>
      <c r="K32" s="48">
        <f t="shared" si="10"/>
        <v>1086061860</v>
      </c>
      <c r="M32" s="23">
        <v>0</v>
      </c>
    </row>
    <row r="33" spans="1:13" ht="21.75" customHeight="1" thickTop="1" thickBot="1" x14ac:dyDescent="0.25">
      <c r="A33" s="43" t="s">
        <v>38</v>
      </c>
      <c r="B33" s="49">
        <f>B32/$K$32</f>
        <v>0.14351571557811632</v>
      </c>
      <c r="C33" s="50">
        <f t="shared" ref="C33:K33" si="11">C32/$K$32</f>
        <v>3.8638669255911445E-2</v>
      </c>
      <c r="D33" s="50">
        <f t="shared" si="11"/>
        <v>1.819942374184837E-2</v>
      </c>
      <c r="E33" s="51">
        <f t="shared" si="11"/>
        <v>0.20035380857587615</v>
      </c>
      <c r="F33" s="50">
        <f t="shared" si="11"/>
        <v>7.2453386771173425E-2</v>
      </c>
      <c r="G33" s="50">
        <f t="shared" si="11"/>
        <v>0.28116299931571115</v>
      </c>
      <c r="H33" s="50">
        <f t="shared" si="11"/>
        <v>0.26898993119968323</v>
      </c>
      <c r="I33" s="50">
        <f t="shared" si="11"/>
        <v>0.17703987413755604</v>
      </c>
      <c r="J33" s="51">
        <f t="shared" si="11"/>
        <v>0.79964619142412385</v>
      </c>
      <c r="K33" s="52">
        <f t="shared" si="11"/>
        <v>1</v>
      </c>
      <c r="M33" s="23">
        <v>0</v>
      </c>
    </row>
    <row r="34" spans="1:13" ht="13.5" thickTop="1" x14ac:dyDescent="0.2"/>
    <row r="43" spans="1:13" x14ac:dyDescent="0.2">
      <c r="D43" s="53"/>
    </row>
  </sheetData>
  <mergeCells count="5">
    <mergeCell ref="A1:K1"/>
    <mergeCell ref="A2:K2"/>
    <mergeCell ref="A3:A4"/>
    <mergeCell ref="F3:J3"/>
    <mergeCell ref="K3:K4"/>
  </mergeCells>
  <printOptions horizontalCentered="1"/>
  <pageMargins left="0.23622047244094491" right="0.19685039370078741" top="0.9055118110236221" bottom="0.47244094488188981" header="0.31496062992125984" footer="0.31496062992125984"/>
  <pageSetup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Sumario 5</vt:lpstr>
      <vt:lpstr>'Sumario 5'!Área_de_impresión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Abelino De Jesus Lopez Pilia</dc:creator>
  <cp:lastModifiedBy>Abelino De Jesus Lopez Pilia</cp:lastModifiedBy>
  <dcterms:created xsi:type="dcterms:W3CDTF">2025-01-10T23:21:20Z</dcterms:created>
  <dcterms:modified xsi:type="dcterms:W3CDTF">2025-01-10T23:22:06Z</dcterms:modified>
</cp:coreProperties>
</file>