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CA2C793F-D5F6-46AE-9D2A-4C6F95471F93}" xr6:coauthVersionLast="36" xr6:coauthVersionMax="36" xr10:uidLastSave="{00000000-0000-0000-0000-000000000000}"/>
  <bookViews>
    <workbookView xWindow="0" yWindow="0" windowWidth="28800" windowHeight="11625" activeTab="1" xr2:uid="{90B56DF7-5D8B-4AB5-B09C-551E1A26D5A4}"/>
  </bookViews>
  <sheets>
    <sheet name="Ings22xmes" sheetId="10" r:id="rId1"/>
    <sheet name="Ings22vrsPto.eIng2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/>
  <c r="C17" i="10"/>
  <c r="C12" i="10"/>
  <c r="C9" i="10"/>
  <c r="C8" i="10" l="1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V32" i="10"/>
  <c r="V12" i="10"/>
  <c r="M8" i="11" l="1"/>
  <c r="V24" i="10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<sst xmlns="http://schemas.openxmlformats.org/spreadsheetml/2006/main" count="115" uniqueCount="67">
  <si>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</si>
  <si>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</si>
  <si>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</si>
  <si>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</si>
  <si>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</si>
  <si>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</si>
  <si>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</si>
  <si>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</si>
  <si>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</si>
  <si>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</si>
  <si>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</si>
  <si>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</si>
  <si>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</si>
  <si>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</si>
  <si>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</si>
  <si>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</si>
  <si>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</si>
  <si>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</si>
  <si>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</si>
  <si>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</si>
  <si>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</si>
  <si>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</si>
  <si>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</si>
  <si>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</si>
  <si>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</si>
  <si>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</si>
  <si>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</si>
  <si>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</si>
  <si>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</si>
  <si>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</si>
  <si>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</si>
  <si>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</si>
  <si>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</si>
  <si>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</si>
  <si>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</si>
  <si>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</si>
  <si>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</si>
  <si>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</si>
  <si>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</si>
  <si>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</si>
  <si>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</si>
  <si>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</si>
  <si>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</si>
  <si>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</si>
  <si>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</si>
  <si>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</si>
  <si>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</si>
  <si>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</si>
  <si>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</si>
  <si>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</si>
  <si>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</si>
  <si>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</si>
  <si>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</si>
  <si>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</si>
  <si>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</si>
  <si>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</si>
  <si>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</si>
  <si>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</si>
  <si>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</si>
  <si>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</si>
  <si>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</si>
  <si>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31 Oct.</t>
  </si>
  <si>
    <t>Al 31 Oct.</t>
  </si>
  <si>
    <t>Fuente: Dirección General de Tesorería, según reportes definitivos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</si>
  <si>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  <r>
      <rPr>
        <b/>
        <vertAlign val="superscript"/>
        <sz val="9"/>
        <rFont val="Museo Sans 100"/>
        <family val="3"/>
      </rPr>
      <t>.</t>
    </r>
  </si>
  <si>
    <t>INGRESOS AL 31 DE OCTUBRE DE 2022, VRS EJECUTADO  2021 (DEFINITIVO)</t>
  </si>
  <si>
    <t>COMPARATIVO ACUMULADO AL 31 DE OCTUBRE DE 2022, VRS EJECUTADO  2021 Y PRESUPUESTO 2022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</si>
</sst>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#,##0.00000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1" fillId="0" borderId="0" xfId="1" applyNumberFormat="1" applyFont="1"/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67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zoomScale="80" zoomScaleNormal="80" workbookViewId="0">
      <selection activeCell="S5" sqref="S5"/>
    </sheetView>
  </sheetViews>
  <sheetFormatPr defaultColWidth="11.42578125" defaultRowHeight="12.75" x14ac:dyDescent="0.2"/>
  <cols>
    <col min="1" max="1" width="1.7109375" style="2" customWidth="1"/>
    <col min="2" max="2" width="58.42578125" style="2" customWidth="1"/>
    <col min="3" max="3" width="12.85546875" style="2" customWidth="1"/>
    <col min="4" max="13" width="8.7109375" style="2" customWidth="1"/>
    <col min="14" max="15" width="7.7109375" style="2" hidden="1" customWidth="1"/>
    <col min="16" max="16" width="12.85546875" style="2" customWidth="1"/>
    <col min="17" max="17" width="11.5703125" style="2" customWidth="1"/>
    <col min="18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4" t="s">
        <v>2</v>
      </c>
      <c r="D5" s="38" t="s">
        <v>43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3" t="s">
        <v>61</v>
      </c>
      <c r="D6" s="25" t="s">
        <v>47</v>
      </c>
      <c r="E6" s="26" t="s">
        <v>48</v>
      </c>
      <c r="F6" s="26" t="s">
        <v>49</v>
      </c>
      <c r="G6" s="26" t="s">
        <v>50</v>
      </c>
      <c r="H6" s="26" t="s">
        <v>51</v>
      </c>
      <c r="I6" s="26" t="s">
        <v>52</v>
      </c>
      <c r="J6" s="26" t="s">
        <v>53</v>
      </c>
      <c r="K6" s="26" t="s">
        <v>54</v>
      </c>
      <c r="L6" s="26" t="s">
        <v>55</v>
      </c>
      <c r="M6" s="26" t="s">
        <v>56</v>
      </c>
      <c r="N6" s="26" t="s">
        <v>57</v>
      </c>
      <c r="O6" s="26" t="s">
        <v>58</v>
      </c>
      <c r="P6" s="26" t="s">
        <v>61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59</v>
      </c>
      <c r="C7" s="5">
        <f>+C8+C40</f>
        <v>5055.6094000000003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952.83853000000022</v>
      </c>
      <c r="H7" s="5">
        <f t="shared" si="0"/>
        <v>635.41669999999999</v>
      </c>
      <c r="I7" s="5">
        <f t="shared" si="0"/>
        <v>489.48710000000005</v>
      </c>
      <c r="J7" s="5">
        <f t="shared" si="0"/>
        <v>515.19603000000006</v>
      </c>
      <c r="K7" s="5">
        <f t="shared" si="0"/>
        <v>502.88723000000005</v>
      </c>
      <c r="L7" s="5">
        <f t="shared" si="0"/>
        <v>474.37669999999997</v>
      </c>
      <c r="M7" s="5">
        <f t="shared" si="0"/>
        <v>490.34050000000002</v>
      </c>
      <c r="N7" s="5">
        <f t="shared" si="0"/>
        <v>0</v>
      </c>
      <c r="O7" s="5">
        <f t="shared" si="0"/>
        <v>0</v>
      </c>
      <c r="P7" s="5">
        <f>SUM(D7:O7)</f>
        <v>5757.0945800000009</v>
      </c>
      <c r="Q7" s="6">
        <f t="shared" ref="Q7:Q43" si="1">+P7-C7</f>
        <v>701.48518000000058</v>
      </c>
      <c r="R7" s="6">
        <f t="shared" ref="R7:R43" si="2">IF(ISNUMBER(+Q7/C7*100), +Q7/C7*100, "")</f>
        <v>13.875383252511567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4869.0776000000005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939.2797300000002</v>
      </c>
      <c r="H8" s="6">
        <f t="shared" si="3"/>
        <v>616.8193</v>
      </c>
      <c r="I8" s="6">
        <f t="shared" si="3"/>
        <v>471.95830000000007</v>
      </c>
      <c r="J8" s="6">
        <f t="shared" si="3"/>
        <v>484.08923000000004</v>
      </c>
      <c r="K8" s="6">
        <f t="shared" si="3"/>
        <v>489.95953000000003</v>
      </c>
      <c r="L8" s="6">
        <f t="shared" si="3"/>
        <v>463.08089999999999</v>
      </c>
      <c r="M8" s="6">
        <f t="shared" si="3"/>
        <v>478.16360000000003</v>
      </c>
      <c r="N8" s="6">
        <f t="shared" si="3"/>
        <v>0</v>
      </c>
      <c r="O8" s="6">
        <f t="shared" si="3"/>
        <v>0</v>
      </c>
      <c r="P8" s="6">
        <f>SUM(D8:O8)</f>
        <v>5578.7088300000005</v>
      </c>
      <c r="Q8" s="6">
        <f t="shared" si="1"/>
        <v>709.63122999999996</v>
      </c>
      <c r="R8" s="6">
        <f t="shared" si="2"/>
        <v>14.574243589792035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  <c r="Y8" s="28"/>
    </row>
    <row r="9" spans="1:26" ht="21" customHeight="1" x14ac:dyDescent="0.25">
      <c r="A9" s="1"/>
      <c r="B9" s="8" t="s">
        <v>7</v>
      </c>
      <c r="C9" s="9">
        <f>SUM(C10:C11)</f>
        <v>2291.0972000000002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259.39300000000003</v>
      </c>
      <c r="H9" s="9">
        <f t="shared" si="4"/>
        <v>258.19589999999999</v>
      </c>
      <c r="I9" s="9">
        <f t="shared" si="4"/>
        <v>239.97050000000002</v>
      </c>
      <c r="J9" s="9">
        <f t="shared" si="4"/>
        <v>233.12199999999999</v>
      </c>
      <c r="K9" s="9">
        <f t="shared" si="4"/>
        <v>259.06909999999999</v>
      </c>
      <c r="L9" s="9">
        <f t="shared" si="4"/>
        <v>232.77680000000001</v>
      </c>
      <c r="M9" s="9">
        <f t="shared" si="4"/>
        <v>236.39300000000003</v>
      </c>
      <c r="N9" s="9">
        <f t="shared" si="4"/>
        <v>0</v>
      </c>
      <c r="O9" s="9">
        <f t="shared" si="4"/>
        <v>0</v>
      </c>
      <c r="P9" s="9">
        <f>SUM(D9:O9)</f>
        <v>2526.1072000000004</v>
      </c>
      <c r="Q9" s="9">
        <f t="shared" si="1"/>
        <v>235.01000000000022</v>
      </c>
      <c r="R9" s="9">
        <f t="shared" si="2"/>
        <v>10.257530758625178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1009.1875999999999</v>
      </c>
      <c r="D10" s="11">
        <v>143.226</v>
      </c>
      <c r="E10" s="11">
        <v>102.92500000000001</v>
      </c>
      <c r="F10" s="11">
        <v>101.5051</v>
      </c>
      <c r="G10" s="11">
        <v>106.8045</v>
      </c>
      <c r="H10" s="11">
        <v>105.6874</v>
      </c>
      <c r="I10" s="11">
        <v>105.6377</v>
      </c>
      <c r="J10" s="11">
        <v>106.0611</v>
      </c>
      <c r="K10" s="11">
        <v>117.74170000000001</v>
      </c>
      <c r="L10" s="11">
        <v>105.7512</v>
      </c>
      <c r="M10" s="11">
        <v>106.91270000000002</v>
      </c>
      <c r="N10" s="11"/>
      <c r="O10" s="11"/>
      <c r="P10" s="11">
        <f t="shared" ref="P10:P23" si="5">SUM(D10:O10)</f>
        <v>1102.2524000000001</v>
      </c>
      <c r="Q10" s="11">
        <f t="shared" si="1"/>
        <v>93.064800000000218</v>
      </c>
      <c r="R10" s="11">
        <f t="shared" si="2"/>
        <v>9.2217542110109392</v>
      </c>
      <c r="S10" s="1"/>
      <c r="T10" s="7"/>
      <c r="U10" s="7" t="e">
        <f>C10-#REF!</f>
        <v>#REF!</v>
      </c>
      <c r="V10" s="7" t="e">
        <f>+P10-#REF!</f>
        <v>#REF!</v>
      </c>
      <c r="Z10" s="28"/>
    </row>
    <row r="11" spans="1:26" ht="15" customHeight="1" x14ac:dyDescent="0.25">
      <c r="A11" s="1"/>
      <c r="B11" s="10" t="s">
        <v>9</v>
      </c>
      <c r="C11" s="11">
        <v>1281.9096000000002</v>
      </c>
      <c r="D11" s="11">
        <v>145.1002</v>
      </c>
      <c r="E11" s="11">
        <v>150.14959999999999</v>
      </c>
      <c r="F11" s="11">
        <v>164.28100000000003</v>
      </c>
      <c r="G11" s="11">
        <v>152.58850000000001</v>
      </c>
      <c r="H11" s="11">
        <v>152.5085</v>
      </c>
      <c r="I11" s="11">
        <v>134.33280000000002</v>
      </c>
      <c r="J11" s="11">
        <v>127.06089999999999</v>
      </c>
      <c r="K11" s="11">
        <v>141.32739999999998</v>
      </c>
      <c r="L11" s="11">
        <v>127.02560000000001</v>
      </c>
      <c r="M11" s="11">
        <v>129.4803</v>
      </c>
      <c r="N11" s="11"/>
      <c r="O11" s="11"/>
      <c r="P11" s="11">
        <f t="shared" si="5"/>
        <v>1423.8547999999998</v>
      </c>
      <c r="Q11" s="11">
        <f t="shared" si="1"/>
        <v>141.94519999999966</v>
      </c>
      <c r="R11" s="11">
        <f t="shared" si="2"/>
        <v>11.072949293772325</v>
      </c>
      <c r="S11" s="1"/>
      <c r="T11" s="7"/>
      <c r="U11" s="7" t="e">
        <f>C11-#REF!</f>
        <v>#REF!</v>
      </c>
      <c r="V11" s="7" t="e">
        <f>+P11-#REF!</f>
        <v>#REF!</v>
      </c>
      <c r="Y11" s="28"/>
      <c r="Z11" s="28"/>
    </row>
    <row r="12" spans="1:26" ht="21" customHeight="1" x14ac:dyDescent="0.25">
      <c r="A12" s="1"/>
      <c r="B12" s="8" t="s">
        <v>10</v>
      </c>
      <c r="C12" s="9">
        <f>SUM(C13:C15)</f>
        <v>1896.4389000000001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618.97183000000007</v>
      </c>
      <c r="H12" s="9">
        <f t="shared" si="6"/>
        <v>298.7774</v>
      </c>
      <c r="I12" s="9">
        <f t="shared" si="6"/>
        <v>171.08590000000001</v>
      </c>
      <c r="J12" s="9">
        <f t="shared" si="6"/>
        <v>191.05059999999997</v>
      </c>
      <c r="K12" s="9">
        <f t="shared" si="6"/>
        <v>167.73830000000001</v>
      </c>
      <c r="L12" s="9">
        <f t="shared" si="6"/>
        <v>166.99189999999999</v>
      </c>
      <c r="M12" s="9">
        <f t="shared" si="6"/>
        <v>179.8083</v>
      </c>
      <c r="N12" s="9">
        <f t="shared" si="6"/>
        <v>0</v>
      </c>
      <c r="O12" s="9">
        <f t="shared" si="6"/>
        <v>0</v>
      </c>
      <c r="P12" s="9">
        <f>SUM(D12:O12)</f>
        <v>2424.1766100000004</v>
      </c>
      <c r="Q12" s="9">
        <f t="shared" si="1"/>
        <v>527.73771000000033</v>
      </c>
      <c r="R12" s="9">
        <f t="shared" si="2"/>
        <v>27.827825615684233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527.96400000000006</v>
      </c>
      <c r="D13" s="11">
        <v>11.09309</v>
      </c>
      <c r="E13" s="11">
        <v>24.447859999999999</v>
      </c>
      <c r="F13" s="11">
        <v>43.389600000000009</v>
      </c>
      <c r="G13" s="11">
        <v>445.39820000000003</v>
      </c>
      <c r="H13" s="11">
        <v>156.10559999999998</v>
      </c>
      <c r="I13" s="11">
        <v>28.357800000000005</v>
      </c>
      <c r="J13" s="11">
        <v>28.3751</v>
      </c>
      <c r="K13" s="11">
        <v>19.599799999999998</v>
      </c>
      <c r="L13" s="11">
        <v>23.6447</v>
      </c>
      <c r="M13" s="11">
        <v>28.958099999999998</v>
      </c>
      <c r="N13" s="11"/>
      <c r="O13" s="11"/>
      <c r="P13" s="11">
        <f t="shared" si="5"/>
        <v>809.36984999999993</v>
      </c>
      <c r="Q13" s="11">
        <f t="shared" si="1"/>
        <v>281.40584999999987</v>
      </c>
      <c r="R13" s="11">
        <f t="shared" si="2"/>
        <v>53.300196604313896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915.1090999999999</v>
      </c>
      <c r="D14" s="11">
        <v>169.68359999999998</v>
      </c>
      <c r="E14" s="11">
        <v>85.822829999999996</v>
      </c>
      <c r="F14" s="11">
        <v>114.07220000000001</v>
      </c>
      <c r="G14" s="11">
        <v>115.03220000000002</v>
      </c>
      <c r="H14" s="11">
        <v>96.654899999999998</v>
      </c>
      <c r="I14" s="11">
        <v>95.926000000000002</v>
      </c>
      <c r="J14" s="11">
        <v>115.01457000000001</v>
      </c>
      <c r="K14" s="11">
        <v>96.936900000000009</v>
      </c>
      <c r="L14" s="11">
        <v>92.490700000000004</v>
      </c>
      <c r="M14" s="11">
        <v>96.733799999999988</v>
      </c>
      <c r="N14" s="11"/>
      <c r="O14" s="11"/>
      <c r="P14" s="11">
        <f t="shared" si="5"/>
        <v>1078.3677</v>
      </c>
      <c r="Q14" s="11">
        <f t="shared" si="1"/>
        <v>163.25860000000011</v>
      </c>
      <c r="R14" s="11">
        <f t="shared" si="2"/>
        <v>17.840342752574543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453.36580000000004</v>
      </c>
      <c r="D15" s="11">
        <v>69.514200000000002</v>
      </c>
      <c r="E15" s="11">
        <v>56.945200000000007</v>
      </c>
      <c r="F15" s="11">
        <v>54.783799999999999</v>
      </c>
      <c r="G15" s="11">
        <v>58.541430000000005</v>
      </c>
      <c r="H15" s="11">
        <v>46.016900000000007</v>
      </c>
      <c r="I15" s="11">
        <v>46.802099999999989</v>
      </c>
      <c r="J15" s="11">
        <v>47.660929999999993</v>
      </c>
      <c r="K15" s="11">
        <v>51.201600000000006</v>
      </c>
      <c r="L15" s="11">
        <v>50.856499999999997</v>
      </c>
      <c r="M15" s="11">
        <v>54.116400000000006</v>
      </c>
      <c r="N15" s="11"/>
      <c r="O15" s="11"/>
      <c r="P15" s="11">
        <f t="shared" si="5"/>
        <v>536.43906000000004</v>
      </c>
      <c r="Q15" s="11">
        <f t="shared" si="1"/>
        <v>83.073260000000005</v>
      </c>
      <c r="R15" s="11">
        <f t="shared" si="2"/>
        <v>18.323671525289292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60</v>
      </c>
      <c r="C16" s="9">
        <v>233.73929999999999</v>
      </c>
      <c r="D16" s="9">
        <v>25.932299999999998</v>
      </c>
      <c r="E16" s="9">
        <v>24.208300000000001</v>
      </c>
      <c r="F16" s="9">
        <v>27.857200000000002</v>
      </c>
      <c r="G16" s="9">
        <v>22.442299999999999</v>
      </c>
      <c r="H16" s="9">
        <v>25.61</v>
      </c>
      <c r="I16" s="9">
        <v>26.09</v>
      </c>
      <c r="J16" s="9">
        <v>25.841900000000003</v>
      </c>
      <c r="K16" s="9">
        <v>27.5183</v>
      </c>
      <c r="L16" s="9">
        <v>28.040300000000002</v>
      </c>
      <c r="M16" s="9">
        <v>28.1769</v>
      </c>
      <c r="N16" s="9"/>
      <c r="O16" s="9"/>
      <c r="P16" s="9">
        <f t="shared" si="5"/>
        <v>261.71750000000003</v>
      </c>
      <c r="Q16" s="9">
        <f t="shared" si="1"/>
        <v>27.978200000000044</v>
      </c>
      <c r="R16" s="9">
        <f t="shared" si="2"/>
        <v>11.969831346290523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186.72499999999999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20.093600000000002</v>
      </c>
      <c r="H17" s="9">
        <f t="shared" si="7"/>
        <v>18.656400000000001</v>
      </c>
      <c r="I17" s="9">
        <f t="shared" si="7"/>
        <v>18.586400000000001</v>
      </c>
      <c r="J17" s="9">
        <f t="shared" si="7"/>
        <v>18.023699999999998</v>
      </c>
      <c r="K17" s="9">
        <f t="shared" si="7"/>
        <v>18.247699999999998</v>
      </c>
      <c r="L17" s="9">
        <f t="shared" si="7"/>
        <v>18.756200000000003</v>
      </c>
      <c r="M17" s="9">
        <f t="shared" si="7"/>
        <v>17.248900000000003</v>
      </c>
      <c r="N17" s="9">
        <f t="shared" si="7"/>
        <v>0</v>
      </c>
      <c r="O17" s="9">
        <f t="shared" si="7"/>
        <v>0</v>
      </c>
      <c r="P17" s="9">
        <f>SUM(D17:O17)</f>
        <v>188.68280000000001</v>
      </c>
      <c r="Q17" s="9">
        <f t="shared" si="1"/>
        <v>1.9578000000000202</v>
      </c>
      <c r="R17" s="9">
        <f t="shared" si="2"/>
        <v>1.0484937742669809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33.620100000000001</v>
      </c>
      <c r="D18" s="11">
        <v>2.4078000000000004</v>
      </c>
      <c r="E18" s="11">
        <v>2.1638999999999995</v>
      </c>
      <c r="F18" s="11">
        <v>2.9337000000000004</v>
      </c>
      <c r="G18" s="11">
        <v>2.4413999999999998</v>
      </c>
      <c r="H18" s="11">
        <v>2.4457000000000004</v>
      </c>
      <c r="I18" s="11">
        <v>2.3550999999999997</v>
      </c>
      <c r="J18" s="11">
        <v>3.1378000000000004</v>
      </c>
      <c r="K18" s="11">
        <v>3.1293000000000002</v>
      </c>
      <c r="L18" s="11">
        <v>3.0696000000000003</v>
      </c>
      <c r="M18" s="11">
        <v>3.1715999999999998</v>
      </c>
      <c r="N18" s="11"/>
      <c r="O18" s="11"/>
      <c r="P18" s="11">
        <f t="shared" si="5"/>
        <v>27.255900000000004</v>
      </c>
      <c r="Q18" s="11">
        <f t="shared" si="1"/>
        <v>-6.3641999999999967</v>
      </c>
      <c r="R18" s="11">
        <f t="shared" si="2"/>
        <v>-18.929747383261788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74.496800000000007</v>
      </c>
      <c r="D19" s="11">
        <v>11.1166</v>
      </c>
      <c r="E19" s="11">
        <v>8.321299999999999</v>
      </c>
      <c r="F19" s="11">
        <v>8.7373000000000012</v>
      </c>
      <c r="G19" s="11">
        <v>9.1352000000000011</v>
      </c>
      <c r="H19" s="11">
        <v>8.4426000000000023</v>
      </c>
      <c r="I19" s="11">
        <v>7.8908000000000005</v>
      </c>
      <c r="J19" s="11">
        <v>7.6216999999999997</v>
      </c>
      <c r="K19" s="11">
        <v>7.6148999999999996</v>
      </c>
      <c r="L19" s="11">
        <v>8.3716000000000008</v>
      </c>
      <c r="M19" s="11">
        <v>7.4573999999999998</v>
      </c>
      <c r="N19" s="11"/>
      <c r="O19" s="11"/>
      <c r="P19" s="11">
        <f t="shared" si="5"/>
        <v>84.709399999999988</v>
      </c>
      <c r="Q19" s="11">
        <f t="shared" si="1"/>
        <v>10.212599999999981</v>
      </c>
      <c r="R19" s="11">
        <f t="shared" si="2"/>
        <v>13.708776752826941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22.085199999999997</v>
      </c>
      <c r="D20" s="11">
        <v>1.8991000000000002</v>
      </c>
      <c r="E20" s="11">
        <v>2.3765000000000001</v>
      </c>
      <c r="F20" s="11">
        <v>2.5428999999999995</v>
      </c>
      <c r="G20" s="11">
        <v>2.4763999999999995</v>
      </c>
      <c r="H20" s="11">
        <v>2.0818000000000003</v>
      </c>
      <c r="I20" s="11">
        <v>2.7476000000000003</v>
      </c>
      <c r="J20" s="11">
        <v>2.6158999999999999</v>
      </c>
      <c r="K20" s="11">
        <v>1.9443000000000001</v>
      </c>
      <c r="L20" s="11">
        <v>1.9078000000000002</v>
      </c>
      <c r="M20" s="11">
        <v>1.8492999999999999</v>
      </c>
      <c r="N20" s="11"/>
      <c r="O20" s="11"/>
      <c r="P20" s="11">
        <f t="shared" si="5"/>
        <v>22.441600000000001</v>
      </c>
      <c r="Q20" s="11">
        <f t="shared" si="1"/>
        <v>0.35640000000000427</v>
      </c>
      <c r="R20" s="11">
        <f t="shared" si="2"/>
        <v>1.6137503848731471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51.079799999999999</v>
      </c>
      <c r="D21" s="11">
        <v>6.178399999999999</v>
      </c>
      <c r="E21" s="11">
        <v>4.8108999999999993</v>
      </c>
      <c r="F21" s="11">
        <v>5.1873000000000005</v>
      </c>
      <c r="G21" s="11">
        <v>5.9021000000000008</v>
      </c>
      <c r="H21" s="11">
        <v>5.5878999999999994</v>
      </c>
      <c r="I21" s="11">
        <v>5.4939999999999998</v>
      </c>
      <c r="J21" s="11">
        <v>4.5111000000000008</v>
      </c>
      <c r="K21" s="11">
        <v>5.4556999999999993</v>
      </c>
      <c r="L21" s="11">
        <v>5.2370999999999999</v>
      </c>
      <c r="M21" s="11">
        <v>4.6568000000000005</v>
      </c>
      <c r="N21" s="11"/>
      <c r="O21" s="11"/>
      <c r="P21" s="11">
        <f t="shared" si="5"/>
        <v>53.021299999999997</v>
      </c>
      <c r="Q21" s="11">
        <f t="shared" si="1"/>
        <v>1.9414999999999978</v>
      </c>
      <c r="R21" s="11">
        <f t="shared" si="2"/>
        <v>3.8009154303658157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0.93709999999999993</v>
      </c>
      <c r="D22" s="11">
        <v>0.11789999999999999</v>
      </c>
      <c r="E22" s="11">
        <v>0.1154</v>
      </c>
      <c r="F22" s="11">
        <v>0.16090000000000002</v>
      </c>
      <c r="G22" s="11">
        <v>0.13850000000000001</v>
      </c>
      <c r="H22" s="11">
        <v>9.8400000000000001E-2</v>
      </c>
      <c r="I22" s="11">
        <v>9.8899999999999988E-2</v>
      </c>
      <c r="J22" s="11">
        <v>0.13719999999999999</v>
      </c>
      <c r="K22" s="11">
        <v>0.10350000000000001</v>
      </c>
      <c r="L22" s="11">
        <v>0.1701</v>
      </c>
      <c r="M22" s="11">
        <v>0.11380000000000001</v>
      </c>
      <c r="N22" s="11"/>
      <c r="O22" s="11"/>
      <c r="P22" s="11">
        <f t="shared" si="5"/>
        <v>1.2545999999999999</v>
      </c>
      <c r="Q22" s="11">
        <f t="shared" si="1"/>
        <v>0.3175</v>
      </c>
      <c r="R22" s="11">
        <f t="shared" si="2"/>
        <v>33.881122612314591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4.5060000000000002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/>
      <c r="O23" s="11"/>
      <c r="P23" s="11">
        <f t="shared" si="5"/>
        <v>0</v>
      </c>
      <c r="Q23" s="11">
        <f t="shared" si="1"/>
        <v>-4.5060000000000002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50.155500000000004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5.0250000000000004</v>
      </c>
      <c r="H24" s="9">
        <f t="shared" si="8"/>
        <v>5.8021000000000003</v>
      </c>
      <c r="I24" s="9">
        <f t="shared" si="8"/>
        <v>6.0311999999999992</v>
      </c>
      <c r="J24" s="9">
        <f t="shared" si="8"/>
        <v>6.0282299999999998</v>
      </c>
      <c r="K24" s="9">
        <f t="shared" si="8"/>
        <v>7.1853000000000007</v>
      </c>
      <c r="L24" s="9">
        <f t="shared" si="8"/>
        <v>6.1398999999999999</v>
      </c>
      <c r="M24" s="9">
        <f t="shared" si="8"/>
        <v>6.2030999999999992</v>
      </c>
      <c r="N24" s="9">
        <f t="shared" si="8"/>
        <v>0</v>
      </c>
      <c r="O24" s="9">
        <f t="shared" si="8"/>
        <v>0</v>
      </c>
      <c r="P24" s="9">
        <f>SUM(D24:O24)</f>
        <v>58.51979</v>
      </c>
      <c r="Q24" s="9">
        <f t="shared" si="1"/>
        <v>8.3642899999999969</v>
      </c>
      <c r="R24" s="9">
        <f t="shared" si="2"/>
        <v>16.67671541505916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31.196700000000003</v>
      </c>
      <c r="D25" s="11">
        <v>3.36</v>
      </c>
      <c r="E25" s="11">
        <v>3.3041000000000005</v>
      </c>
      <c r="F25" s="11">
        <v>4.1062000000000003</v>
      </c>
      <c r="G25" s="11">
        <v>3.1964000000000001</v>
      </c>
      <c r="H25" s="11">
        <v>3.8180000000000001</v>
      </c>
      <c r="I25" s="11">
        <v>3.9597999999999995</v>
      </c>
      <c r="J25" s="11">
        <v>3.7364299999999999</v>
      </c>
      <c r="K25" s="11">
        <v>4.8819000000000008</v>
      </c>
      <c r="L25" s="11">
        <v>3.9544999999999999</v>
      </c>
      <c r="M25" s="11">
        <v>4.1251999999999995</v>
      </c>
      <c r="N25" s="11"/>
      <c r="O25" s="11"/>
      <c r="P25" s="11">
        <f t="shared" ref="P25:P43" si="9">SUM(D25:O25)</f>
        <v>38.442530000000005</v>
      </c>
      <c r="Q25" s="11">
        <f t="shared" si="1"/>
        <v>7.2458300000000015</v>
      </c>
      <c r="R25" s="11">
        <f t="shared" si="2"/>
        <v>23.226270727352574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/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/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18.958800000000004</v>
      </c>
      <c r="D28" s="11">
        <v>1.60606</v>
      </c>
      <c r="E28" s="11">
        <v>1.6111999999999997</v>
      </c>
      <c r="F28" s="11">
        <v>2.1173999999999999</v>
      </c>
      <c r="G28" s="11">
        <v>1.8286</v>
      </c>
      <c r="H28" s="11">
        <v>1.9841</v>
      </c>
      <c r="I28" s="11">
        <v>2.0713999999999997</v>
      </c>
      <c r="J28" s="11">
        <v>2.2917999999999998</v>
      </c>
      <c r="K28" s="11">
        <v>2.3033999999999999</v>
      </c>
      <c r="L28" s="11">
        <v>2.1854</v>
      </c>
      <c r="M28" s="11">
        <v>2.0779000000000001</v>
      </c>
      <c r="N28" s="11"/>
      <c r="O28" s="11"/>
      <c r="P28" s="11">
        <f t="shared" si="9"/>
        <v>20.077259999999999</v>
      </c>
      <c r="Q28" s="11">
        <f t="shared" si="1"/>
        <v>1.1184599999999953</v>
      </c>
      <c r="R28" s="11">
        <f t="shared" si="2"/>
        <v>5.8994240141780869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/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/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210.92169999999999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13.353999999999999</v>
      </c>
      <c r="H32" s="9">
        <f t="shared" si="11"/>
        <v>9.7775000000000016</v>
      </c>
      <c r="I32" s="9">
        <f t="shared" si="11"/>
        <v>10.194300000000002</v>
      </c>
      <c r="J32" s="9">
        <f t="shared" si="11"/>
        <v>10.0228</v>
      </c>
      <c r="K32" s="9">
        <f t="shared" si="11"/>
        <v>10.20083</v>
      </c>
      <c r="L32" s="9">
        <f t="shared" si="11"/>
        <v>10.375800000000002</v>
      </c>
      <c r="M32" s="9">
        <f t="shared" si="11"/>
        <v>10.333400000000003</v>
      </c>
      <c r="N32" s="9">
        <f t="shared" si="11"/>
        <v>0</v>
      </c>
      <c r="O32" s="9">
        <f t="shared" si="11"/>
        <v>0</v>
      </c>
      <c r="P32" s="9">
        <f>SUM(D32:O32)</f>
        <v>119.50493</v>
      </c>
      <c r="Q32" s="9">
        <f t="shared" si="1"/>
        <v>-91.416769999999985</v>
      </c>
      <c r="R32" s="9">
        <f t="shared" si="2"/>
        <v>-43.341567036487945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8.6824999999999992</v>
      </c>
      <c r="D33" s="11">
        <v>1.1173</v>
      </c>
      <c r="E33" s="11">
        <v>1.3667</v>
      </c>
      <c r="F33" s="11">
        <v>1.2764000000000002</v>
      </c>
      <c r="G33" s="11">
        <v>1.3413999999999999</v>
      </c>
      <c r="H33" s="11">
        <v>1.1194000000000002</v>
      </c>
      <c r="I33" s="11">
        <v>1.1956</v>
      </c>
      <c r="J33" s="11">
        <v>1.1116999999999999</v>
      </c>
      <c r="K33" s="11">
        <v>1.1803300000000001</v>
      </c>
      <c r="L33" s="11">
        <v>1.1987000000000001</v>
      </c>
      <c r="M33" s="11">
        <v>1.1498000000000002</v>
      </c>
      <c r="N33" s="11"/>
      <c r="O33" s="11"/>
      <c r="P33" s="11">
        <f t="shared" si="9"/>
        <v>12.05733</v>
      </c>
      <c r="Q33" s="11">
        <f t="shared" si="1"/>
        <v>3.3748300000000011</v>
      </c>
      <c r="R33" s="11">
        <f t="shared" si="2"/>
        <v>38.869334868989363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86.705500000000015</v>
      </c>
      <c r="D34" s="11">
        <v>10.097200000000001</v>
      </c>
      <c r="E34" s="11">
        <v>8.8727999999999998</v>
      </c>
      <c r="F34" s="11">
        <v>8.450800000000001</v>
      </c>
      <c r="G34" s="11">
        <v>9.7129999999999992</v>
      </c>
      <c r="H34" s="11">
        <v>8.658100000000001</v>
      </c>
      <c r="I34" s="11">
        <v>8.9987000000000013</v>
      </c>
      <c r="J34" s="11">
        <v>8.5989000000000004</v>
      </c>
      <c r="K34" s="11">
        <v>9.0205000000000002</v>
      </c>
      <c r="L34" s="11">
        <v>9.1771000000000011</v>
      </c>
      <c r="M34" s="11">
        <v>8.4652000000000012</v>
      </c>
      <c r="N34" s="11"/>
      <c r="O34" s="11"/>
      <c r="P34" s="11">
        <f t="shared" si="9"/>
        <v>90.052299999999988</v>
      </c>
      <c r="Q34" s="11">
        <f t="shared" si="1"/>
        <v>3.3467999999999734</v>
      </c>
      <c r="R34" s="11">
        <f t="shared" si="2"/>
        <v>3.8599627474612022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39.999699999999997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0.40620000000000006</v>
      </c>
      <c r="N35" s="11"/>
      <c r="O35" s="11"/>
      <c r="P35" s="11">
        <f t="shared" si="9"/>
        <v>16.158099999999997</v>
      </c>
      <c r="Q35" s="11">
        <f t="shared" si="1"/>
        <v>-23.8416</v>
      </c>
      <c r="R35" s="11">
        <f t="shared" si="2"/>
        <v>-59.604447033352756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0.8599</v>
      </c>
      <c r="D36" s="11">
        <v>0</v>
      </c>
      <c r="E36" s="11">
        <v>0</v>
      </c>
      <c r="F36" s="11">
        <v>0.30640000000000006</v>
      </c>
      <c r="G36" s="11">
        <v>0.30640000000000006</v>
      </c>
      <c r="H36" s="11">
        <v>0</v>
      </c>
      <c r="I36" s="11">
        <v>0</v>
      </c>
      <c r="J36" s="11">
        <v>0.31219999999999998</v>
      </c>
      <c r="K36" s="11">
        <v>0</v>
      </c>
      <c r="L36" s="11">
        <v>0</v>
      </c>
      <c r="M36" s="11">
        <v>0.31219999999999998</v>
      </c>
      <c r="N36" s="11"/>
      <c r="O36" s="11"/>
      <c r="P36" s="11">
        <f t="shared" si="9"/>
        <v>1.2372000000000001</v>
      </c>
      <c r="Q36" s="11">
        <f t="shared" si="1"/>
        <v>0.37730000000000008</v>
      </c>
      <c r="R36" s="11">
        <f t="shared" si="2"/>
        <v>43.877195022677064</v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0.60589999999999988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/>
      <c r="O38" s="11"/>
      <c r="P38" s="11">
        <f t="shared" si="9"/>
        <v>0</v>
      </c>
      <c r="Q38" s="11">
        <f t="shared" si="1"/>
        <v>-0.60589999999999988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/>
      <c r="O39" s="11"/>
      <c r="P39" s="11">
        <f t="shared" si="9"/>
        <v>0</v>
      </c>
      <c r="Q39" s="11">
        <f t="shared" si="1"/>
        <v>-74.068199999999976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186.5318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13.558800000000002</v>
      </c>
      <c r="H40" s="6">
        <f t="shared" si="12"/>
        <v>18.5974</v>
      </c>
      <c r="I40" s="6">
        <f t="shared" si="12"/>
        <v>17.528800000000004</v>
      </c>
      <c r="J40" s="6">
        <f t="shared" si="12"/>
        <v>31.106800000000003</v>
      </c>
      <c r="K40" s="6">
        <f t="shared" si="12"/>
        <v>12.9277</v>
      </c>
      <c r="L40" s="6">
        <f t="shared" si="12"/>
        <v>11.2958</v>
      </c>
      <c r="M40" s="6">
        <f t="shared" si="12"/>
        <v>12.176900000000003</v>
      </c>
      <c r="N40" s="6">
        <f t="shared" si="12"/>
        <v>0</v>
      </c>
      <c r="O40" s="6">
        <f t="shared" si="12"/>
        <v>0</v>
      </c>
      <c r="P40" s="6">
        <f>SUM(D40:O40)</f>
        <v>178.38574999999997</v>
      </c>
      <c r="Q40" s="6">
        <f t="shared" si="1"/>
        <v>-8.1460500000000309</v>
      </c>
      <c r="R40" s="6">
        <f t="shared" si="2"/>
        <v>-4.3671105945474338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38.336400000000005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0.36290000000000006</v>
      </c>
      <c r="N41" s="11"/>
      <c r="O41" s="11"/>
      <c r="P41" s="11">
        <f t="shared" si="9"/>
        <v>13.172899999999998</v>
      </c>
      <c r="Q41" s="11">
        <f t="shared" si="1"/>
        <v>-25.163500000000006</v>
      </c>
      <c r="R41" s="11">
        <f t="shared" si="2"/>
        <v>-65.63866195052222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8.7406000000000006</v>
      </c>
      <c r="D42" s="11">
        <v>0.60921999999999998</v>
      </c>
      <c r="E42" s="11">
        <v>0.50611000000000006</v>
      </c>
      <c r="F42" s="11">
        <v>0.59660000000000013</v>
      </c>
      <c r="G42" s="11">
        <v>0.52660000000000018</v>
      </c>
      <c r="H42" s="11">
        <v>0.61260000000000003</v>
      </c>
      <c r="I42" s="11">
        <v>0.61820000000000008</v>
      </c>
      <c r="J42" s="11">
        <v>0.52500000000000002</v>
      </c>
      <c r="K42" s="11">
        <v>0.47589999999999999</v>
      </c>
      <c r="L42" s="11">
        <v>0.44269999999999998</v>
      </c>
      <c r="M42" s="11">
        <v>0.47740000000000005</v>
      </c>
      <c r="N42" s="11"/>
      <c r="O42" s="11"/>
      <c r="P42" s="11">
        <f t="shared" si="9"/>
        <v>5.3903300000000005</v>
      </c>
      <c r="Q42" s="11">
        <f t="shared" si="1"/>
        <v>-3.3502700000000001</v>
      </c>
      <c r="R42" s="11">
        <f t="shared" si="2"/>
        <v>-38.329977347092878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139.45480000000001</v>
      </c>
      <c r="D43" s="11">
        <v>12.932279999999999</v>
      </c>
      <c r="E43" s="11">
        <v>11.573740000000001</v>
      </c>
      <c r="F43" s="11">
        <v>23.854399999999998</v>
      </c>
      <c r="G43" s="11">
        <v>11.343400000000001</v>
      </c>
      <c r="H43" s="11">
        <v>17.9848</v>
      </c>
      <c r="I43" s="11">
        <v>16.910600000000002</v>
      </c>
      <c r="J43" s="11">
        <v>30.581800000000005</v>
      </c>
      <c r="K43" s="11">
        <v>12.4518</v>
      </c>
      <c r="L43" s="11">
        <v>10.8531</v>
      </c>
      <c r="M43" s="11">
        <v>11.336600000000002</v>
      </c>
      <c r="N43" s="11"/>
      <c r="O43" s="11"/>
      <c r="P43" s="11">
        <f t="shared" si="9"/>
        <v>159.82252000000003</v>
      </c>
      <c r="Q43" s="11">
        <f t="shared" si="1"/>
        <v>20.36772000000002</v>
      </c>
      <c r="R43" s="11">
        <f t="shared" si="2"/>
        <v>14.605248438920725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63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64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J12 H12 F12 G12 I12 K12:M12 E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zoomScaleSheetLayoutView="80" workbookViewId="0">
      <selection activeCell="B3" sqref="B3:I3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5" width="13.5703125" style="2" customWidth="1"/>
    <col min="6" max="6" width="14.28515625" style="2" customWidth="1"/>
    <col min="7" max="7" width="9.5703125" style="2" customWidth="1"/>
    <col min="8" max="8" width="13.57031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7" t="s">
        <v>2</v>
      </c>
      <c r="D5" s="17" t="s">
        <v>44</v>
      </c>
      <c r="E5" s="17" t="s">
        <v>43</v>
      </c>
      <c r="F5" s="42" t="s">
        <v>45</v>
      </c>
      <c r="G5" s="43"/>
      <c r="H5" s="44" t="s">
        <v>46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3" t="s">
        <v>62</v>
      </c>
      <c r="D6" s="3" t="s">
        <v>62</v>
      </c>
      <c r="E6" s="3" t="s">
        <v>62</v>
      </c>
      <c r="F6" s="18" t="s">
        <v>42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40</v>
      </c>
      <c r="C7" s="5">
        <f>+C8+C40</f>
        <v>5055.6094000000003</v>
      </c>
      <c r="D7" s="5">
        <f>+D8+D40</f>
        <v>5648.9619632105823</v>
      </c>
      <c r="E7" s="5">
        <f>+E8+E40</f>
        <v>5757.0945800000009</v>
      </c>
      <c r="F7" s="6">
        <f t="shared" ref="F7:F43" si="0">+E7-D7</f>
        <v>108.13261678941853</v>
      </c>
      <c r="G7" s="6">
        <f t="shared" ref="G7:G43" si="1">IF(ISNUMBER(+F7/D7*100), +F7/D7*100, "")</f>
        <v>1.9142033083890948</v>
      </c>
      <c r="H7" s="6">
        <f t="shared" ref="H7:H43" si="2">+E7-C7</f>
        <v>701.48518000000058</v>
      </c>
      <c r="I7" s="6">
        <f t="shared" ref="I7:I43" si="3">IF(ISNUMBER(+H7/C7*100), +H7/C7*100, "")</f>
        <v>13.875383252511567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4869.0776000000005</v>
      </c>
      <c r="D8" s="6">
        <f>+D9+D12+D16+D17+D24+D32</f>
        <v>5289.3240239673169</v>
      </c>
      <c r="E8" s="6">
        <f>+E9+E12+E16+E17+E24+E32</f>
        <v>5578.7088300000005</v>
      </c>
      <c r="F8" s="6">
        <f t="shared" si="0"/>
        <v>289.38480603268363</v>
      </c>
      <c r="G8" s="6">
        <f t="shared" si="1"/>
        <v>5.4711113314556838</v>
      </c>
      <c r="H8" s="6">
        <f t="shared" si="2"/>
        <v>709.63122999999996</v>
      </c>
      <c r="I8" s="6">
        <f t="shared" si="3"/>
        <v>14.574243589792035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2291.0972000000002</v>
      </c>
      <c r="D9" s="9">
        <f>SUM(D10:D11)</f>
        <v>2485.5240761804753</v>
      </c>
      <c r="E9" s="9">
        <f>SUM(E10:E11)</f>
        <v>2526.1072000000004</v>
      </c>
      <c r="F9" s="9">
        <f t="shared" si="0"/>
        <v>40.583123819525099</v>
      </c>
      <c r="G9" s="9">
        <f t="shared" si="1"/>
        <v>1.6327793485665814</v>
      </c>
      <c r="H9" s="9">
        <f t="shared" si="2"/>
        <v>235.01000000000022</v>
      </c>
      <c r="I9" s="9">
        <f t="shared" si="3"/>
        <v>10.257530758625178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1009.1875999999999</v>
      </c>
      <c r="D10" s="11">
        <v>1103.4748810881295</v>
      </c>
      <c r="E10" s="11">
        <v>1102.2523999999999</v>
      </c>
      <c r="F10" s="11">
        <f t="shared" si="0"/>
        <v>-1.222481088129598</v>
      </c>
      <c r="G10" s="11">
        <f t="shared" si="1"/>
        <v>-0.11078467748392398</v>
      </c>
      <c r="H10" s="11">
        <f t="shared" si="2"/>
        <v>93.064799999999991</v>
      </c>
      <c r="I10" s="11">
        <f t="shared" si="3"/>
        <v>9.2217542110109179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1281.9096000000002</v>
      </c>
      <c r="D11" s="11">
        <v>1382.0491950923458</v>
      </c>
      <c r="E11" s="11">
        <v>1423.8548000000003</v>
      </c>
      <c r="F11" s="11">
        <f t="shared" si="0"/>
        <v>41.80560490765447</v>
      </c>
      <c r="G11" s="11">
        <f t="shared" si="1"/>
        <v>3.0248999135563408</v>
      </c>
      <c r="H11" s="11">
        <f t="shared" si="2"/>
        <v>141.94520000000011</v>
      </c>
      <c r="I11" s="11">
        <f t="shared" si="3"/>
        <v>11.072949293772361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1896.4389000000001</v>
      </c>
      <c r="D12" s="9">
        <f>SUM(D13:D15)</f>
        <v>2187.6778924796913</v>
      </c>
      <c r="E12" s="9">
        <f>SUM(E13:E15)</f>
        <v>2424.17661</v>
      </c>
      <c r="F12" s="9">
        <f t="shared" si="0"/>
        <v>236.49871752030867</v>
      </c>
      <c r="G12" s="9">
        <f t="shared" si="1"/>
        <v>10.810490810063536</v>
      </c>
      <c r="H12" s="9">
        <f t="shared" si="2"/>
        <v>527.73770999999988</v>
      </c>
      <c r="I12" s="9">
        <f t="shared" si="3"/>
        <v>27.827825615684208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527.96400000000006</v>
      </c>
      <c r="D13" s="11">
        <v>615.72146929424025</v>
      </c>
      <c r="E13" s="11">
        <v>809.36984999999993</v>
      </c>
      <c r="F13" s="11">
        <f t="shared" si="0"/>
        <v>193.64838070575968</v>
      </c>
      <c r="G13" s="11">
        <f t="shared" si="1"/>
        <v>31.450646170861262</v>
      </c>
      <c r="H13" s="11">
        <f t="shared" si="2"/>
        <v>281.40584999999987</v>
      </c>
      <c r="I13" s="11">
        <f t="shared" si="3"/>
        <v>53.300196604313896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915.1090999999999</v>
      </c>
      <c r="D14" s="11">
        <v>1061.0076980527667</v>
      </c>
      <c r="E14" s="11">
        <v>1078.3677</v>
      </c>
      <c r="F14" s="11">
        <f t="shared" si="0"/>
        <v>17.360001947233286</v>
      </c>
      <c r="G14" s="11">
        <f t="shared" si="1"/>
        <v>1.6361805837124026</v>
      </c>
      <c r="H14" s="11">
        <f t="shared" si="2"/>
        <v>163.25860000000011</v>
      </c>
      <c r="I14" s="11">
        <f t="shared" si="3"/>
        <v>17.840342752574543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453.36580000000004</v>
      </c>
      <c r="D15" s="11">
        <v>510.9487251326845</v>
      </c>
      <c r="E15" s="11">
        <v>536.43906000000004</v>
      </c>
      <c r="F15" s="11">
        <f t="shared" si="0"/>
        <v>25.490334867315539</v>
      </c>
      <c r="G15" s="11">
        <f t="shared" si="1"/>
        <v>4.9888244384397167</v>
      </c>
      <c r="H15" s="11">
        <f t="shared" si="2"/>
        <v>83.073260000000005</v>
      </c>
      <c r="I15" s="11">
        <f t="shared" si="3"/>
        <v>18.323671525289292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41</v>
      </c>
      <c r="C16" s="9">
        <v>233.73929999999999</v>
      </c>
      <c r="D16" s="9">
        <v>251.36448026312331</v>
      </c>
      <c r="E16" s="9">
        <v>261.71749999999997</v>
      </c>
      <c r="F16" s="9">
        <f t="shared" si="0"/>
        <v>10.353019736876661</v>
      </c>
      <c r="G16" s="9">
        <f t="shared" si="1"/>
        <v>4.1187282013907955</v>
      </c>
      <c r="H16" s="9">
        <f t="shared" si="2"/>
        <v>27.978199999999987</v>
      </c>
      <c r="I16" s="9">
        <f t="shared" si="3"/>
        <v>11.969831346290499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186.72499999999999</v>
      </c>
      <c r="D17" s="9">
        <f>SUM(D18:D23)</f>
        <v>215.74343235884729</v>
      </c>
      <c r="E17" s="9">
        <f>SUM(E18:E23)</f>
        <v>188.68279999999999</v>
      </c>
      <c r="F17" s="9">
        <f t="shared" si="0"/>
        <v>-27.0606323588473</v>
      </c>
      <c r="G17" s="9">
        <f t="shared" si="1"/>
        <v>-12.542969240350823</v>
      </c>
      <c r="H17" s="9">
        <f t="shared" si="2"/>
        <v>1.9577999999999918</v>
      </c>
      <c r="I17" s="9">
        <f t="shared" si="3"/>
        <v>1.0484937742669658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33.620100000000001</v>
      </c>
      <c r="D18" s="11">
        <v>29.071048957902573</v>
      </c>
      <c r="E18" s="11">
        <v>27.255900000000004</v>
      </c>
      <c r="F18" s="11">
        <f t="shared" si="0"/>
        <v>-1.8151489579025686</v>
      </c>
      <c r="G18" s="11">
        <f t="shared" si="1"/>
        <v>-6.2438371609193171</v>
      </c>
      <c r="H18" s="11">
        <f t="shared" si="2"/>
        <v>-6.3641999999999967</v>
      </c>
      <c r="I18" s="11">
        <f t="shared" si="3"/>
        <v>-18.929747383261788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74.496800000000007</v>
      </c>
      <c r="D19" s="11">
        <v>94.991537896333128</v>
      </c>
      <c r="E19" s="11">
        <v>84.709399999999988</v>
      </c>
      <c r="F19" s="11">
        <f t="shared" si="0"/>
        <v>-10.28213789633314</v>
      </c>
      <c r="G19" s="11">
        <f t="shared" si="1"/>
        <v>-10.824267217943476</v>
      </c>
      <c r="H19" s="11">
        <f t="shared" si="2"/>
        <v>10.212599999999981</v>
      </c>
      <c r="I19" s="11">
        <f t="shared" si="3"/>
        <v>13.708776752826941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22.085199999999997</v>
      </c>
      <c r="D20" s="11">
        <v>31.331851261878743</v>
      </c>
      <c r="E20" s="11">
        <v>22.441600000000001</v>
      </c>
      <c r="F20" s="11">
        <f t="shared" si="0"/>
        <v>-8.8902512618787419</v>
      </c>
      <c r="G20" s="11">
        <f t="shared" si="1"/>
        <v>-28.374484442594849</v>
      </c>
      <c r="H20" s="11">
        <f t="shared" si="2"/>
        <v>0.35640000000000427</v>
      </c>
      <c r="I20" s="11">
        <f t="shared" si="3"/>
        <v>1.6137503848731471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51.079799999999999</v>
      </c>
      <c r="D21" s="11">
        <v>53.017526637417269</v>
      </c>
      <c r="E21" s="11">
        <v>53.021299999999989</v>
      </c>
      <c r="F21" s="11">
        <f t="shared" si="0"/>
        <v>3.7733625827200967E-3</v>
      </c>
      <c r="G21" s="11">
        <f t="shared" si="1"/>
        <v>7.1171984474602693E-3</v>
      </c>
      <c r="H21" s="11">
        <f t="shared" si="2"/>
        <v>1.9414999999999907</v>
      </c>
      <c r="I21" s="11">
        <f t="shared" si="3"/>
        <v>3.8009154303658019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0.93709999999999993</v>
      </c>
      <c r="D22" s="11">
        <v>1.0505947274330825</v>
      </c>
      <c r="E22" s="11">
        <v>1.2545999999999999</v>
      </c>
      <c r="F22" s="11">
        <f t="shared" si="0"/>
        <v>0.20400527256691747</v>
      </c>
      <c r="G22" s="11">
        <f t="shared" si="1"/>
        <v>19.418075042634513</v>
      </c>
      <c r="H22" s="11">
        <f t="shared" si="2"/>
        <v>0.3175</v>
      </c>
      <c r="I22" s="11">
        <f t="shared" si="3"/>
        <v>33.881122612314591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4.5060000000000002</v>
      </c>
      <c r="D23" s="11">
        <v>6.280872877882465</v>
      </c>
      <c r="E23" s="11">
        <v>0</v>
      </c>
      <c r="F23" s="11">
        <f t="shared" si="0"/>
        <v>-6.280872877882465</v>
      </c>
      <c r="G23" s="11">
        <f t="shared" si="1"/>
        <v>-100</v>
      </c>
      <c r="H23" s="11">
        <f t="shared" si="2"/>
        <v>-4.5060000000000002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50.155500000000004</v>
      </c>
      <c r="D24" s="9">
        <f>SUM(D25:D29)</f>
        <v>55.563169463578873</v>
      </c>
      <c r="E24" s="9">
        <f>SUM(E25:E29)</f>
        <v>58.51979</v>
      </c>
      <c r="F24" s="9">
        <f t="shared" si="0"/>
        <v>2.9566205364211271</v>
      </c>
      <c r="G24" s="9">
        <f t="shared" si="1"/>
        <v>5.3211876949517141</v>
      </c>
      <c r="H24" s="9">
        <f t="shared" si="2"/>
        <v>8.3642899999999969</v>
      </c>
      <c r="I24" s="9">
        <f t="shared" si="3"/>
        <v>16.67671541505916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31.196700000000003</v>
      </c>
      <c r="D25" s="11">
        <v>36.23539269150978</v>
      </c>
      <c r="E25" s="11">
        <v>38.442529999999998</v>
      </c>
      <c r="F25" s="11">
        <f t="shared" si="0"/>
        <v>2.2071373084902177</v>
      </c>
      <c r="G25" s="11">
        <f t="shared" si="1"/>
        <v>6.0911091188681006</v>
      </c>
      <c r="H25" s="11">
        <f t="shared" si="2"/>
        <v>7.2458299999999944</v>
      </c>
      <c r="I25" s="11">
        <f t="shared" si="3"/>
        <v>23.226270727352553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18.958800000000004</v>
      </c>
      <c r="D28" s="11">
        <v>19.32777677206909</v>
      </c>
      <c r="E28" s="11">
        <v>20.077260000000003</v>
      </c>
      <c r="F28" s="11">
        <f t="shared" si="0"/>
        <v>0.74948322793091293</v>
      </c>
      <c r="G28" s="11">
        <f t="shared" si="1"/>
        <v>3.8777518840863494</v>
      </c>
      <c r="H28" s="11">
        <f t="shared" si="2"/>
        <v>1.1184599999999989</v>
      </c>
      <c r="I28" s="11">
        <f t="shared" si="3"/>
        <v>5.8994240141781056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210.92169999999999</v>
      </c>
      <c r="D32" s="9">
        <f>SUM(D33:D39)</f>
        <v>93.450973221600094</v>
      </c>
      <c r="E32" s="9">
        <f>SUM(E33:E39)</f>
        <v>119.50493000000002</v>
      </c>
      <c r="F32" s="9">
        <f t="shared" si="0"/>
        <v>26.053956778399922</v>
      </c>
      <c r="G32" s="9">
        <f t="shared" si="1"/>
        <v>27.879813211381148</v>
      </c>
      <c r="H32" s="9">
        <f t="shared" si="2"/>
        <v>-91.416769999999971</v>
      </c>
      <c r="I32" s="9">
        <f t="shared" si="3"/>
        <v>-43.341567036487938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8.6824999999999992</v>
      </c>
      <c r="D33" s="11">
        <v>10.255574058122324</v>
      </c>
      <c r="E33" s="11">
        <v>12.057330000000002</v>
      </c>
      <c r="F33" s="11">
        <f t="shared" si="0"/>
        <v>1.8017559418776781</v>
      </c>
      <c r="G33" s="11">
        <f t="shared" si="1"/>
        <v>17.568552785699044</v>
      </c>
      <c r="H33" s="11">
        <f t="shared" si="2"/>
        <v>3.3748300000000029</v>
      </c>
      <c r="I33" s="11">
        <f t="shared" si="3"/>
        <v>38.869334868989384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86.705500000000015</v>
      </c>
      <c r="D34" s="11">
        <v>83.195399163477774</v>
      </c>
      <c r="E34" s="11">
        <v>90.052300000000002</v>
      </c>
      <c r="F34" s="11">
        <f t="shared" si="0"/>
        <v>6.8569008365222288</v>
      </c>
      <c r="G34" s="11">
        <f t="shared" si="1"/>
        <v>8.2419231177057242</v>
      </c>
      <c r="H34" s="11">
        <f t="shared" si="2"/>
        <v>3.3467999999999876</v>
      </c>
      <c r="I34" s="11">
        <f t="shared" si="3"/>
        <v>3.8599627474612186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39.999699999999997</v>
      </c>
      <c r="D35" s="11">
        <v>0</v>
      </c>
      <c r="E35" s="11">
        <v>16.158100000000001</v>
      </c>
      <c r="F35" s="11">
        <f t="shared" si="0"/>
        <v>16.158100000000001</v>
      </c>
      <c r="G35" s="11" t="str">
        <f t="shared" si="1"/>
        <v/>
      </c>
      <c r="H35" s="11">
        <f t="shared" si="2"/>
        <v>-23.841599999999996</v>
      </c>
      <c r="I35" s="11">
        <f t="shared" si="3"/>
        <v>-59.604447033352749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0.8599</v>
      </c>
      <c r="D36" s="11">
        <v>0</v>
      </c>
      <c r="E36" s="11">
        <v>1.2372000000000001</v>
      </c>
      <c r="F36" s="11">
        <f t="shared" si="0"/>
        <v>1.2372000000000001</v>
      </c>
      <c r="G36" s="11" t="str">
        <f t="shared" si="1"/>
        <v/>
      </c>
      <c r="H36" s="11">
        <f t="shared" si="2"/>
        <v>0.37730000000000008</v>
      </c>
      <c r="I36" s="11">
        <f t="shared" si="3"/>
        <v>43.877195022677064</v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0.60589999999999988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-0.60589999999999988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-74.068199999999976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186.5318</v>
      </c>
      <c r="D40" s="6">
        <f>SUM(D41:D43)</f>
        <v>359.63793924326563</v>
      </c>
      <c r="E40" s="6">
        <f>SUM(E41:E43)</f>
        <v>178.38575</v>
      </c>
      <c r="F40" s="6">
        <f t="shared" si="0"/>
        <v>-181.25218924326563</v>
      </c>
      <c r="G40" s="6">
        <f t="shared" si="1"/>
        <v>-50.398517360167425</v>
      </c>
      <c r="H40" s="6">
        <f t="shared" si="2"/>
        <v>-8.1460500000000025</v>
      </c>
      <c r="I40" s="6">
        <f t="shared" si="3"/>
        <v>-4.3671105945474187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38.336400000000005</v>
      </c>
      <c r="D41" s="11">
        <v>13.792667515935266</v>
      </c>
      <c r="E41" s="11">
        <v>13.1729</v>
      </c>
      <c r="F41" s="11">
        <f t="shared" si="0"/>
        <v>-0.61976751593526558</v>
      </c>
      <c r="G41" s="11">
        <f t="shared" si="1"/>
        <v>-4.4934565066490677</v>
      </c>
      <c r="H41" s="11">
        <f t="shared" si="2"/>
        <v>-25.163500000000006</v>
      </c>
      <c r="I41" s="11">
        <f t="shared" si="3"/>
        <v>-65.63866195052222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8.7406000000000006</v>
      </c>
      <c r="D42" s="11"/>
      <c r="E42" s="11">
        <v>5.3903299999999987</v>
      </c>
      <c r="F42" s="11">
        <f t="shared" si="0"/>
        <v>5.3903299999999987</v>
      </c>
      <c r="G42" s="11" t="str">
        <f t="shared" si="1"/>
        <v/>
      </c>
      <c r="H42" s="11">
        <f t="shared" si="2"/>
        <v>-3.3502700000000019</v>
      </c>
      <c r="I42" s="11">
        <f t="shared" si="3"/>
        <v>-38.3299773470929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139.45480000000001</v>
      </c>
      <c r="D43" s="11">
        <v>345.84527172733038</v>
      </c>
      <c r="E43" s="11">
        <v>159.82252</v>
      </c>
      <c r="F43" s="11">
        <f t="shared" si="0"/>
        <v>-186.02275172733039</v>
      </c>
      <c r="G43" s="11">
        <f t="shared" si="1"/>
        <v>-53.787854550746474</v>
      </c>
      <c r="H43" s="11">
        <f t="shared" si="2"/>
        <v>20.367719999999991</v>
      </c>
      <c r="I43" s="11">
        <f t="shared" si="3"/>
        <v>14.605248438920704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63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64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2022-03-01T21:41:33Z</cp:lastPrinted>
  <dcterms:created xsi:type="dcterms:W3CDTF">2022-01-04T19:07:22Z</dcterms:created>
  <dcterms:modified xsi:type="dcterms:W3CDTF">2022-12-05T21:10:44Z</dcterms:modified>
</cp:coreProperties>
</file>