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ber.ardon\OneDrive - MH\Desktop\EURO_BONOS\On Hand\Minero\publicaciones DPEF\Archivos publicados\"/>
    </mc:Choice>
  </mc:AlternateContent>
  <xr:revisionPtr revIDLastSave="0" documentId="13_ncr:1_{6D645053-E1AF-4009-9C8A-680BE89A4A12}" xr6:coauthVersionLast="36" xr6:coauthVersionMax="36" xr10:uidLastSave="{00000000-0000-0000-0000-000000000000}"/>
  <bookViews>
    <workbookView xWindow="0" yWindow="0" windowWidth="21570" windowHeight="7590" activeTab="1" xr2:uid="{2D1F8404-82EB-4B63-A7B7-2AF3AB03BE0B}"/>
  </bookViews>
  <sheets>
    <sheet name="Ings26 vrsings 25" sheetId="14" r:id="rId1"/>
    <sheet name="Ings26 vrs pto e Ings25" sheetId="1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14" l="1"/>
  <c r="I46" i="14"/>
  <c r="H46" i="14"/>
  <c r="H44" i="14" s="1"/>
  <c r="G46" i="14"/>
  <c r="G44" i="14" s="1"/>
  <c r="F46" i="14"/>
  <c r="E46" i="14"/>
  <c r="D46" i="14"/>
  <c r="C46" i="14"/>
  <c r="J44" i="14"/>
  <c r="I44" i="14"/>
  <c r="F44" i="14"/>
  <c r="E44" i="14"/>
  <c r="D44" i="14"/>
  <c r="C44" i="14"/>
  <c r="J36" i="14"/>
  <c r="I36" i="14"/>
  <c r="H36" i="14"/>
  <c r="G36" i="14"/>
  <c r="F36" i="14"/>
  <c r="E36" i="14"/>
  <c r="D36" i="14"/>
  <c r="C36" i="14"/>
  <c r="J33" i="14"/>
  <c r="I33" i="14"/>
  <c r="H33" i="14"/>
  <c r="G33" i="14"/>
  <c r="F33" i="14"/>
  <c r="E33" i="14"/>
  <c r="D33" i="14"/>
  <c r="C33" i="14"/>
  <c r="J29" i="14"/>
  <c r="J24" i="14" s="1"/>
  <c r="I29" i="14"/>
  <c r="I24" i="14" s="1"/>
  <c r="H29" i="14"/>
  <c r="G29" i="14"/>
  <c r="F29" i="14"/>
  <c r="E29" i="14"/>
  <c r="D29" i="14"/>
  <c r="D24" i="14" s="1"/>
  <c r="C29" i="14"/>
  <c r="C24" i="14" s="1"/>
  <c r="F24" i="14"/>
  <c r="E24" i="14"/>
  <c r="J17" i="14"/>
  <c r="I17" i="14"/>
  <c r="H17" i="14"/>
  <c r="G17" i="14"/>
  <c r="F17" i="14"/>
  <c r="E17" i="14"/>
  <c r="D17" i="14"/>
  <c r="C17" i="14"/>
  <c r="J12" i="14"/>
  <c r="I12" i="14"/>
  <c r="H12" i="14"/>
  <c r="G12" i="14"/>
  <c r="F12" i="14"/>
  <c r="E12" i="14"/>
  <c r="D12" i="14"/>
  <c r="C12" i="14"/>
  <c r="E46" i="15"/>
  <c r="C46" i="15"/>
  <c r="E44" i="15"/>
  <c r="C44" i="15"/>
  <c r="E36" i="15"/>
  <c r="D36" i="15"/>
  <c r="C36" i="15"/>
  <c r="E33" i="15"/>
  <c r="D33" i="15"/>
  <c r="D24" i="15" s="1"/>
  <c r="C33" i="15"/>
  <c r="C24" i="15" s="1"/>
  <c r="E29" i="15"/>
  <c r="C29" i="15"/>
  <c r="E17" i="15"/>
  <c r="D17" i="15"/>
  <c r="C17" i="15"/>
  <c r="E12" i="15"/>
  <c r="D12" i="15"/>
  <c r="C12" i="15"/>
  <c r="G24" i="14" l="1"/>
  <c r="H24" i="14"/>
  <c r="E24" i="15"/>
  <c r="H53" i="15" l="1"/>
  <c r="I53" i="15" s="1"/>
  <c r="F53" i="15"/>
  <c r="G53" i="15" s="1"/>
  <c r="H52" i="15"/>
  <c r="I52" i="15" s="1"/>
  <c r="F52" i="15"/>
  <c r="G52" i="15" s="1"/>
  <c r="H51" i="15"/>
  <c r="I51" i="15" s="1"/>
  <c r="F51" i="15"/>
  <c r="G51" i="15" s="1"/>
  <c r="H50" i="15"/>
  <c r="I50" i="15" s="1"/>
  <c r="F50" i="15"/>
  <c r="G50" i="15" s="1"/>
  <c r="H49" i="15"/>
  <c r="I49" i="15" s="1"/>
  <c r="F49" i="15"/>
  <c r="G49" i="15" s="1"/>
  <c r="H48" i="15"/>
  <c r="I48" i="15" s="1"/>
  <c r="F48" i="15"/>
  <c r="G48" i="15" s="1"/>
  <c r="H47" i="15"/>
  <c r="I47" i="15" s="1"/>
  <c r="F47" i="15"/>
  <c r="G47" i="15" s="1"/>
  <c r="F46" i="15"/>
  <c r="G46" i="15" s="1"/>
  <c r="H45" i="15"/>
  <c r="I45" i="15" s="1"/>
  <c r="F45" i="15"/>
  <c r="G45" i="15" s="1"/>
  <c r="H43" i="15"/>
  <c r="I43" i="15" s="1"/>
  <c r="F43" i="15"/>
  <c r="G43" i="15" s="1"/>
  <c r="H42" i="15"/>
  <c r="I42" i="15" s="1"/>
  <c r="F42" i="15"/>
  <c r="G42" i="15" s="1"/>
  <c r="H41" i="15"/>
  <c r="I41" i="15" s="1"/>
  <c r="F41" i="15"/>
  <c r="G41" i="15" s="1"/>
  <c r="H40" i="15"/>
  <c r="I40" i="15" s="1"/>
  <c r="F40" i="15"/>
  <c r="G40" i="15" s="1"/>
  <c r="H39" i="15"/>
  <c r="I39" i="15" s="1"/>
  <c r="F39" i="15"/>
  <c r="G39" i="15" s="1"/>
  <c r="H38" i="15"/>
  <c r="I38" i="15" s="1"/>
  <c r="F38" i="15"/>
  <c r="G38" i="15" s="1"/>
  <c r="H37" i="15"/>
  <c r="I37" i="15" s="1"/>
  <c r="F37" i="15"/>
  <c r="G37" i="15" s="1"/>
  <c r="H36" i="15"/>
  <c r="I36" i="15" s="1"/>
  <c r="F36" i="15"/>
  <c r="G36" i="15" s="1"/>
  <c r="H35" i="15"/>
  <c r="I35" i="15" s="1"/>
  <c r="F35" i="15"/>
  <c r="G35" i="15" s="1"/>
  <c r="H34" i="15"/>
  <c r="I34" i="15" s="1"/>
  <c r="F34" i="15"/>
  <c r="G34" i="15" s="1"/>
  <c r="H33" i="15"/>
  <c r="I33" i="15" s="1"/>
  <c r="F33" i="15"/>
  <c r="G33" i="15" s="1"/>
  <c r="H32" i="15"/>
  <c r="I32" i="15" s="1"/>
  <c r="F32" i="15"/>
  <c r="G32" i="15" s="1"/>
  <c r="H31" i="15"/>
  <c r="I31" i="15" s="1"/>
  <c r="F31" i="15"/>
  <c r="G31" i="15" s="1"/>
  <c r="H30" i="15"/>
  <c r="I30" i="15" s="1"/>
  <c r="F30" i="15"/>
  <c r="G30" i="15" s="1"/>
  <c r="F29" i="15"/>
  <c r="G29" i="15" s="1"/>
  <c r="H29" i="15"/>
  <c r="I29" i="15" s="1"/>
  <c r="H28" i="15"/>
  <c r="I28" i="15" s="1"/>
  <c r="F28" i="15"/>
  <c r="G28" i="15" s="1"/>
  <c r="H27" i="15"/>
  <c r="I27" i="15" s="1"/>
  <c r="F27" i="15"/>
  <c r="G27" i="15" s="1"/>
  <c r="H26" i="15"/>
  <c r="I26" i="15" s="1"/>
  <c r="F26" i="15"/>
  <c r="G26" i="15" s="1"/>
  <c r="H25" i="15"/>
  <c r="I25" i="15" s="1"/>
  <c r="F25" i="15"/>
  <c r="G25" i="15" s="1"/>
  <c r="H23" i="15"/>
  <c r="I23" i="15" s="1"/>
  <c r="F23" i="15"/>
  <c r="G23" i="15" s="1"/>
  <c r="H22" i="15"/>
  <c r="I22" i="15" s="1"/>
  <c r="F22" i="15"/>
  <c r="G22" i="15" s="1"/>
  <c r="H21" i="15"/>
  <c r="I21" i="15" s="1"/>
  <c r="F21" i="15"/>
  <c r="G21" i="15" s="1"/>
  <c r="H20" i="15"/>
  <c r="I20" i="15" s="1"/>
  <c r="F20" i="15"/>
  <c r="G20" i="15" s="1"/>
  <c r="H19" i="15"/>
  <c r="I19" i="15" s="1"/>
  <c r="F19" i="15"/>
  <c r="G19" i="15" s="1"/>
  <c r="H18" i="15"/>
  <c r="I18" i="15" s="1"/>
  <c r="F18" i="15"/>
  <c r="G18" i="15" s="1"/>
  <c r="F17" i="15"/>
  <c r="G17" i="15" s="1"/>
  <c r="H16" i="15"/>
  <c r="I16" i="15" s="1"/>
  <c r="F16" i="15"/>
  <c r="G16" i="15" s="1"/>
  <c r="H15" i="15"/>
  <c r="I15" i="15" s="1"/>
  <c r="F15" i="15"/>
  <c r="G15" i="15" s="1"/>
  <c r="H14" i="15"/>
  <c r="I14" i="15" s="1"/>
  <c r="F14" i="15"/>
  <c r="G14" i="15" s="1"/>
  <c r="H13" i="15"/>
  <c r="I13" i="15" s="1"/>
  <c r="F13" i="15"/>
  <c r="G13" i="15" s="1"/>
  <c r="H12" i="15"/>
  <c r="I12" i="15" s="1"/>
  <c r="F12" i="15"/>
  <c r="G12" i="15" s="1"/>
  <c r="H11" i="15"/>
  <c r="I11" i="15" s="1"/>
  <c r="F11" i="15"/>
  <c r="G11" i="15" s="1"/>
  <c r="H10" i="15"/>
  <c r="I10" i="15" s="1"/>
  <c r="F10" i="15"/>
  <c r="G10" i="15" s="1"/>
  <c r="E9" i="15"/>
  <c r="D9" i="15"/>
  <c r="C9" i="15"/>
  <c r="P53" i="14"/>
  <c r="Q53" i="14" s="1"/>
  <c r="R53" i="14" s="1"/>
  <c r="P52" i="14"/>
  <c r="Q52" i="14" s="1"/>
  <c r="R52" i="14" s="1"/>
  <c r="P51" i="14"/>
  <c r="Q51" i="14" s="1"/>
  <c r="R51" i="14" s="1"/>
  <c r="P50" i="14"/>
  <c r="Q50" i="14" s="1"/>
  <c r="R50" i="14" s="1"/>
  <c r="P49" i="14"/>
  <c r="Q49" i="14" s="1"/>
  <c r="R49" i="14" s="1"/>
  <c r="P48" i="14"/>
  <c r="Q48" i="14" s="1"/>
  <c r="R48" i="14" s="1"/>
  <c r="P47" i="14"/>
  <c r="Q47" i="14" s="1"/>
  <c r="R47" i="14" s="1"/>
  <c r="O46" i="14"/>
  <c r="N46" i="14"/>
  <c r="N44" i="14" s="1"/>
  <c r="M46" i="14"/>
  <c r="M44" i="14" s="1"/>
  <c r="L46" i="14"/>
  <c r="L44" i="14" s="1"/>
  <c r="K46" i="14"/>
  <c r="P45" i="14"/>
  <c r="Q45" i="14" s="1"/>
  <c r="R45" i="14" s="1"/>
  <c r="O44" i="14"/>
  <c r="K44" i="14"/>
  <c r="P43" i="14"/>
  <c r="Q43" i="14" s="1"/>
  <c r="R43" i="14" s="1"/>
  <c r="P42" i="14"/>
  <c r="Q42" i="14" s="1"/>
  <c r="R42" i="14" s="1"/>
  <c r="P41" i="14"/>
  <c r="Q41" i="14" s="1"/>
  <c r="R41" i="14" s="1"/>
  <c r="P40" i="14"/>
  <c r="Q40" i="14" s="1"/>
  <c r="R40" i="14" s="1"/>
  <c r="P39" i="14"/>
  <c r="Q39" i="14" s="1"/>
  <c r="R39" i="14" s="1"/>
  <c r="P38" i="14"/>
  <c r="Q38" i="14" s="1"/>
  <c r="R38" i="14" s="1"/>
  <c r="P37" i="14"/>
  <c r="Q37" i="14" s="1"/>
  <c r="R37" i="14" s="1"/>
  <c r="O36" i="14"/>
  <c r="N36" i="14"/>
  <c r="M36" i="14"/>
  <c r="L36" i="14"/>
  <c r="K36" i="14"/>
  <c r="P35" i="14"/>
  <c r="Q35" i="14" s="1"/>
  <c r="R35" i="14" s="1"/>
  <c r="P34" i="14"/>
  <c r="Q34" i="14" s="1"/>
  <c r="R34" i="14" s="1"/>
  <c r="O33" i="14"/>
  <c r="N33" i="14"/>
  <c r="M33" i="14"/>
  <c r="L33" i="14"/>
  <c r="K33" i="14"/>
  <c r="P32" i="14"/>
  <c r="Q32" i="14" s="1"/>
  <c r="R32" i="14" s="1"/>
  <c r="P31" i="14"/>
  <c r="Q31" i="14" s="1"/>
  <c r="R31" i="14" s="1"/>
  <c r="P30" i="14"/>
  <c r="Q30" i="14" s="1"/>
  <c r="R30" i="14" s="1"/>
  <c r="O29" i="14"/>
  <c r="O24" i="14" s="1"/>
  <c r="N29" i="14"/>
  <c r="M29" i="14"/>
  <c r="L29" i="14"/>
  <c r="K29" i="14"/>
  <c r="P28" i="14"/>
  <c r="Q28" i="14" s="1"/>
  <c r="R28" i="14" s="1"/>
  <c r="P27" i="14"/>
  <c r="Q27" i="14" s="1"/>
  <c r="R27" i="14" s="1"/>
  <c r="P26" i="14"/>
  <c r="Q26" i="14" s="1"/>
  <c r="R26" i="14" s="1"/>
  <c r="P25" i="14"/>
  <c r="Q25" i="14" s="1"/>
  <c r="R25" i="14" s="1"/>
  <c r="P23" i="14"/>
  <c r="Q23" i="14" s="1"/>
  <c r="R23" i="14" s="1"/>
  <c r="P22" i="14"/>
  <c r="Q22" i="14" s="1"/>
  <c r="R22" i="14" s="1"/>
  <c r="P21" i="14"/>
  <c r="Q21" i="14" s="1"/>
  <c r="R21" i="14" s="1"/>
  <c r="P20" i="14"/>
  <c r="Q20" i="14" s="1"/>
  <c r="R20" i="14" s="1"/>
  <c r="P19" i="14"/>
  <c r="Q19" i="14" s="1"/>
  <c r="R19" i="14" s="1"/>
  <c r="P18" i="14"/>
  <c r="Q18" i="14" s="1"/>
  <c r="R18" i="14" s="1"/>
  <c r="O17" i="14"/>
  <c r="N17" i="14"/>
  <c r="M17" i="14"/>
  <c r="L17" i="14"/>
  <c r="K17" i="14"/>
  <c r="P16" i="14"/>
  <c r="Q16" i="14" s="1"/>
  <c r="R16" i="14" s="1"/>
  <c r="P15" i="14"/>
  <c r="Q15" i="14" s="1"/>
  <c r="R15" i="14" s="1"/>
  <c r="P14" i="14"/>
  <c r="Q14" i="14" s="1"/>
  <c r="R14" i="14" s="1"/>
  <c r="P13" i="14"/>
  <c r="Q13" i="14" s="1"/>
  <c r="R13" i="14" s="1"/>
  <c r="O12" i="14"/>
  <c r="N12" i="14"/>
  <c r="M12" i="14"/>
  <c r="L12" i="14"/>
  <c r="K12" i="14"/>
  <c r="P12" i="14"/>
  <c r="Q12" i="14" s="1"/>
  <c r="R12" i="14" s="1"/>
  <c r="P11" i="14"/>
  <c r="Q11" i="14" s="1"/>
  <c r="R11" i="14" s="1"/>
  <c r="P10" i="14"/>
  <c r="Q10" i="14" s="1"/>
  <c r="R10" i="14" s="1"/>
  <c r="O9" i="14"/>
  <c r="N9" i="14"/>
  <c r="M9" i="14"/>
  <c r="L9" i="14"/>
  <c r="K9" i="14"/>
  <c r="J9" i="14"/>
  <c r="J8" i="14" s="1"/>
  <c r="J7" i="14" s="1"/>
  <c r="I9" i="14"/>
  <c r="H9" i="14"/>
  <c r="H8" i="14" s="1"/>
  <c r="G9" i="14"/>
  <c r="F9" i="14"/>
  <c r="E9" i="14"/>
  <c r="D9" i="14"/>
  <c r="C9" i="14"/>
  <c r="N24" i="14" l="1"/>
  <c r="N8" i="14" s="1"/>
  <c r="N7" i="14" s="1"/>
  <c r="P9" i="14"/>
  <c r="Q9" i="14" s="1"/>
  <c r="R9" i="14" s="1"/>
  <c r="L24" i="14"/>
  <c r="L8" i="14" s="1"/>
  <c r="L7" i="14" s="1"/>
  <c r="F9" i="15"/>
  <c r="G9" i="15" s="1"/>
  <c r="H7" i="14"/>
  <c r="I8" i="14"/>
  <c r="I7" i="14" s="1"/>
  <c r="K24" i="14"/>
  <c r="K8" i="14" s="1"/>
  <c r="K7" i="14" s="1"/>
  <c r="G8" i="14"/>
  <c r="G7" i="14" s="1"/>
  <c r="M24" i="14"/>
  <c r="M8" i="14" s="1"/>
  <c r="M7" i="14" s="1"/>
  <c r="P36" i="14"/>
  <c r="Q36" i="14" s="1"/>
  <c r="R36" i="14" s="1"/>
  <c r="P33" i="14"/>
  <c r="Q33" i="14" s="1"/>
  <c r="R33" i="14" s="1"/>
  <c r="C8" i="14"/>
  <c r="C7" i="14" s="1"/>
  <c r="O8" i="14"/>
  <c r="O7" i="14" s="1"/>
  <c r="P17" i="14"/>
  <c r="Q17" i="14" s="1"/>
  <c r="R17" i="14" s="1"/>
  <c r="P29" i="14"/>
  <c r="Q29" i="14" s="1"/>
  <c r="R29" i="14" s="1"/>
  <c r="E8" i="14"/>
  <c r="E7" i="14" s="1"/>
  <c r="F8" i="14"/>
  <c r="F7" i="14" s="1"/>
  <c r="P44" i="14"/>
  <c r="Q44" i="14" s="1"/>
  <c r="R44" i="14" s="1"/>
  <c r="H17" i="15"/>
  <c r="I17" i="15" s="1"/>
  <c r="H46" i="15"/>
  <c r="I46" i="15" s="1"/>
  <c r="D8" i="15"/>
  <c r="C8" i="15"/>
  <c r="C7" i="15" s="1"/>
  <c r="H9" i="15"/>
  <c r="I9" i="15" s="1"/>
  <c r="H24" i="15"/>
  <c r="I24" i="15" s="1"/>
  <c r="P46" i="14"/>
  <c r="Q46" i="14" s="1"/>
  <c r="R46" i="14" s="1"/>
  <c r="E8" i="15" l="1"/>
  <c r="F8" i="15" s="1"/>
  <c r="G8" i="15" s="1"/>
  <c r="F24" i="15"/>
  <c r="G24" i="15" s="1"/>
  <c r="D7" i="15"/>
  <c r="H44" i="15"/>
  <c r="I44" i="15" s="1"/>
  <c r="F44" i="15"/>
  <c r="G44" i="15" s="1"/>
  <c r="D8" i="14"/>
  <c r="P24" i="14"/>
  <c r="Q24" i="14" s="1"/>
  <c r="R24" i="14" s="1"/>
  <c r="H8" i="15" l="1"/>
  <c r="I8" i="15" s="1"/>
  <c r="E7" i="15"/>
  <c r="H7" i="15" s="1"/>
  <c r="I7" i="15" s="1"/>
  <c r="D7" i="14"/>
  <c r="P7" i="14" s="1"/>
  <c r="Q7" i="14" s="1"/>
  <c r="R7" i="14" s="1"/>
  <c r="P8" i="14"/>
  <c r="Q8" i="14" s="1"/>
  <c r="R8" i="14" s="1"/>
  <c r="F7" i="15" l="1"/>
  <c r="G7" i="15" s="1"/>
</calcChain>
</file>

<file path=xl/sharedStrings.xml><?xml version="1.0" encoding="utf-8"?>
<sst xmlns="http://schemas.openxmlformats.org/spreadsheetml/2006/main" count="137" uniqueCount="78">
  <si>
    <t>(Montos en Millones de US$)</t>
  </si>
  <si>
    <t>Concepto</t>
  </si>
  <si>
    <t>Año 2025</t>
  </si>
  <si>
    <t>Variaciones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</si>
  <si>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</si>
  <si>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</si>
  <si>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</si>
  <si>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</si>
  <si>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</si>
  <si>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</si>
  <si>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</si>
  <si>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</si>
  <si>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</si>
  <si>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</si>
  <si>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</si>
  <si>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</si>
  <si>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Abs.</t>
  </si>
  <si>
    <t>%</t>
  </si>
  <si>
    <t>INGRESOS CORRIENTES Y CONTRIBUCIONES</t>
  </si>
  <si>
    <t>1. TRIBUTARIOS Y CONTRIBUCIONES</t>
  </si>
  <si>
    <t>IVA</t>
  </si>
  <si>
    <t>Declaraciones</t>
  </si>
  <si>
    <t>Importación</t>
  </si>
  <si>
    <t>IMPUESTO SOBRE LA RENTA</t>
  </si>
  <si>
    <t>Retenciones</t>
  </si>
  <si>
    <t>Pago a Cuenta</t>
  </si>
  <si>
    <t>DERECHOS ARANCELARIOS A LA IMPORT.</t>
  </si>
  <si>
    <t>IMPUESTOS SELECTIVOS AL CONSUMO</t>
  </si>
  <si>
    <t>Productos Alcohólicos</t>
  </si>
  <si>
    <t>Cerveza</t>
  </si>
  <si>
    <t>Cigarrillo</t>
  </si>
  <si>
    <t>Gaseosa y otras bebidas no carbonatadas</t>
  </si>
  <si>
    <t>Armas, munic., explos. Y similares</t>
  </si>
  <si>
    <t>Ad-valorem sobre combustibles</t>
  </si>
  <si>
    <t>OTROS IMP. Y GRAV. DIVERSOS</t>
  </si>
  <si>
    <t>Transferencia de Bienes Raíces</t>
  </si>
  <si>
    <t>Migración y Turismo</t>
  </si>
  <si>
    <t>s/ Llamadas Prov del Exterior</t>
  </si>
  <si>
    <t>Impto. Esp. 1er Matricula</t>
  </si>
  <si>
    <t>Impuesto a operaciones financieras</t>
  </si>
  <si>
    <t>Al cheque y a las transferencias electrónicas</t>
  </si>
  <si>
    <t>Retención para el control de la liquidez (Acreditable)</t>
  </si>
  <si>
    <t>Ad-valorem s/Primas de Seguros</t>
  </si>
  <si>
    <t>Impuesto sobre Transacciones (Ley de Agentes Extranjeros)</t>
  </si>
  <si>
    <t>Por Impuesto</t>
  </si>
  <si>
    <t>Por Retenciones</t>
  </si>
  <si>
    <t>CONTRIBUCIONES ESPECIALES</t>
  </si>
  <si>
    <t>PROMOCION TURISMO</t>
  </si>
  <si>
    <t>FOVIAL</t>
  </si>
  <si>
    <t>TRANSPORTE PUBLICO</t>
  </si>
  <si>
    <t>AZUCAR EXTRAIDA</t>
  </si>
  <si>
    <t>FONAT</t>
  </si>
  <si>
    <t>SEGURIDAD PUBLICA (CESC)</t>
  </si>
  <si>
    <t>SEGURIDAD PUBLICA (Grandes Contribuyentes)</t>
  </si>
  <si>
    <t>2. NO TRIBUTARIOS</t>
  </si>
  <si>
    <t>TASAS Y DERECHOS</t>
  </si>
  <si>
    <t>CONTRIBUCIONES A LA SEG. SOCIAL</t>
  </si>
  <si>
    <t>Contrib. Patronales del Sector Privado</t>
  </si>
  <si>
    <t>Contrib. Patronales del Sector Público</t>
  </si>
  <si>
    <t>VENTA DE BIENES Y SERVICIOS</t>
  </si>
  <si>
    <t>Del cual: DUI</t>
  </si>
  <si>
    <t>INGRESOS FINANCIEROS Y OTROS</t>
  </si>
  <si>
    <t>TRANSFERENCIAS CORRIENTES</t>
  </si>
  <si>
    <t>OTROS (FEFE)</t>
  </si>
  <si>
    <t xml:space="preserve">Abs. </t>
  </si>
  <si>
    <t>INGRESOS CORRIENTES Y CONTRIBUCIONES (1+2)</t>
  </si>
  <si>
    <t>DERECHOS ARANCELARIOS A LA IMPORTACION</t>
  </si>
  <si>
    <t>El presente reporte corresponde a operaciones del Gobierno Central. Los ingresos de la Contribución del FOVIAL, se incluyen en reportes a nivel del Sector Público No Financiero.</t>
  </si>
  <si>
    <t>Fuente: Dirección General de Tesorería, según reportes definitivos del Departamento de Ingresos Bancarios.</t>
  </si>
  <si>
    <t>Año 2026</t>
  </si>
  <si>
    <t>Pto. 2026</t>
  </si>
  <si>
    <t>Variac. 26 / Pto. 26</t>
  </si>
  <si>
    <t>Variac. 26 / 25</t>
  </si>
  <si>
    <t>Se omiten variaciones porcentuales absolutas mayores a 200; y también si la variación absoluta en miles de dólares en menor a 49.0.</t>
  </si>
  <si>
    <t>Al  31 Jul.</t>
  </si>
  <si>
    <t>Al 31 Jul.</t>
  </si>
  <si>
    <t xml:space="preserve">COMPARATIVO ACUMULADO AL 31 DE JULIO DE 2026, VRS EJECUTADO 2025 Y PRESUPUESTO 2026  (Definitivos) </t>
  </si>
  <si>
    <t>INGRESOS AL 31 DE JULIO DE 2026, VRS EJECUTADO  2025 (Definitivos)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</si>
</sst>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"/>
  </numFmts>
  <fonts count="12">
    <font>
      <sz val="11"/>
      <color theme="1"/>
      <name val="Calibri"/>
      <family val="2"/>
      <scheme val="minor"/>
    </font>
    <font>
      <sz val="11"/>
      <color theme="1"/>
      <name val="Museo Sans 100"/>
      <family val="3"/>
    </font>
    <font>
      <b/>
      <sz val="12"/>
      <name val="Museo Sans 100"/>
      <family val="3"/>
    </font>
    <font>
      <b/>
      <sz val="11"/>
      <name val="Museo Sans 100"/>
      <family val="3"/>
    </font>
    <font>
      <b/>
      <u/>
      <sz val="12"/>
      <name val="Museo Sans 100"/>
      <family val="3"/>
    </font>
    <font>
      <b/>
      <u val="singleAccounting"/>
      <sz val="12"/>
      <name val="Museo Sans 100"/>
      <family val="3"/>
    </font>
    <font>
      <sz val="10"/>
      <name val="Arial"/>
      <family val="2"/>
    </font>
    <font>
      <sz val="12"/>
      <name val="Museo Sans 100"/>
      <family val="3"/>
    </font>
    <font>
      <sz val="10"/>
      <name val="Museo Sans 100"/>
      <family val="3"/>
    </font>
    <font>
      <b/>
      <sz val="12"/>
      <color indexed="9"/>
      <name val="Museo Sans 100"/>
      <family val="3"/>
    </font>
    <font>
      <b/>
      <sz val="9"/>
      <name val="Museo Sans 100"/>
      <family val="3"/>
    </font>
    <font>
      <sz val="12"/>
      <color theme="0"/>
      <name val="Museo Sans 100"/>
      <family val="3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1" fillId="0" borderId="0" xfId="0" applyFont="1" applyFill="1"/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164" fontId="5" fillId="0" borderId="4" xfId="0" applyNumberFormat="1" applyFont="1" applyFill="1" applyBorder="1" applyAlignment="1"/>
    <xf numFmtId="164" fontId="5" fillId="0" borderId="4" xfId="0" applyNumberFormat="1" applyFont="1" applyFill="1" applyBorder="1"/>
    <xf numFmtId="165" fontId="1" fillId="0" borderId="0" xfId="0" applyNumberFormat="1" applyFont="1" applyFill="1"/>
    <xf numFmtId="164" fontId="1" fillId="0" borderId="0" xfId="0" applyNumberFormat="1" applyFont="1"/>
    <xf numFmtId="0" fontId="2" fillId="0" borderId="4" xfId="0" applyFont="1" applyFill="1" applyBorder="1" applyAlignment="1">
      <alignment horizontal="left" indent="1"/>
    </xf>
    <xf numFmtId="164" fontId="2" fillId="0" borderId="4" xfId="1" applyNumberFormat="1" applyFont="1" applyFill="1" applyBorder="1"/>
    <xf numFmtId="164" fontId="2" fillId="0" borderId="4" xfId="0" applyNumberFormat="1" applyFont="1" applyFill="1" applyBorder="1"/>
    <xf numFmtId="0" fontId="7" fillId="0" borderId="4" xfId="0" applyFont="1" applyFill="1" applyBorder="1" applyAlignment="1">
      <alignment horizontal="left" indent="2"/>
    </xf>
    <xf numFmtId="164" fontId="7" fillId="0" borderId="4" xfId="1" applyNumberFormat="1" applyFont="1" applyFill="1" applyBorder="1"/>
    <xf numFmtId="0" fontId="8" fillId="0" borderId="0" xfId="0" applyFont="1"/>
    <xf numFmtId="0" fontId="1" fillId="3" borderId="0" xfId="0" applyFont="1" applyFill="1"/>
    <xf numFmtId="0" fontId="7" fillId="0" borderId="4" xfId="0" applyFont="1" applyFill="1" applyBorder="1" applyAlignment="1">
      <alignment horizontal="left" indent="3"/>
    </xf>
    <xf numFmtId="0" fontId="8" fillId="0" borderId="0" xfId="1" applyFont="1" applyFill="1"/>
    <xf numFmtId="0" fontId="7" fillId="0" borderId="4" xfId="1" applyFont="1" applyFill="1" applyBorder="1" applyAlignment="1">
      <alignment horizontal="left" indent="2"/>
    </xf>
    <xf numFmtId="0" fontId="8" fillId="3" borderId="0" xfId="1" applyFont="1" applyFill="1"/>
    <xf numFmtId="0" fontId="7" fillId="0" borderId="4" xfId="1" applyFont="1" applyFill="1" applyBorder="1" applyAlignment="1">
      <alignment horizontal="left" indent="3"/>
    </xf>
    <xf numFmtId="164" fontId="5" fillId="0" borderId="4" xfId="1" applyNumberFormat="1" applyFont="1" applyFill="1" applyBorder="1"/>
    <xf numFmtId="0" fontId="2" fillId="0" borderId="4" xfId="1" applyFont="1" applyFill="1" applyBorder="1" applyAlignment="1">
      <alignment horizontal="left" indent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164" fontId="9" fillId="0" borderId="0" xfId="0" applyNumberFormat="1" applyFont="1" applyFill="1" applyBorder="1"/>
    <xf numFmtId="0" fontId="8" fillId="0" borderId="0" xfId="0" applyFont="1" applyFill="1"/>
    <xf numFmtId="0" fontId="10" fillId="0" borderId="0" xfId="0" applyFont="1" applyFill="1" applyBorder="1"/>
    <xf numFmtId="0" fontId="3" fillId="0" borderId="0" xfId="0" applyFont="1" applyAlignment="1"/>
    <xf numFmtId="0" fontId="8" fillId="0" borderId="0" xfId="1" applyFont="1"/>
    <xf numFmtId="0" fontId="2" fillId="2" borderId="2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4" fillId="0" borderId="4" xfId="1" applyFont="1" applyFill="1" applyBorder="1"/>
    <xf numFmtId="164" fontId="5" fillId="0" borderId="4" xfId="1" applyNumberFormat="1" applyFont="1" applyFill="1" applyBorder="1" applyAlignment="1"/>
    <xf numFmtId="165" fontId="8" fillId="0" borderId="0" xfId="1" applyNumberFormat="1" applyFont="1" applyFill="1"/>
    <xf numFmtId="164" fontId="8" fillId="0" borderId="0" xfId="1" applyNumberFormat="1" applyFont="1"/>
    <xf numFmtId="0" fontId="2" fillId="0" borderId="0" xfId="1" applyFont="1" applyFill="1" applyBorder="1"/>
    <xf numFmtId="164" fontId="2" fillId="0" borderId="0" xfId="1" applyNumberFormat="1" applyFont="1" applyFill="1" applyBorder="1"/>
    <xf numFmtId="164" fontId="9" fillId="0" borderId="0" xfId="1" applyNumberFormat="1" applyFont="1" applyFill="1" applyBorder="1"/>
    <xf numFmtId="0" fontId="10" fillId="0" borderId="0" xfId="1" applyFont="1" applyFill="1" applyBorder="1"/>
    <xf numFmtId="164" fontId="11" fillId="0" borderId="4" xfId="1" applyNumberFormat="1" applyFont="1" applyFill="1" applyBorder="1"/>
    <xf numFmtId="0" fontId="2" fillId="2" borderId="4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left" indent="1"/>
    </xf>
    <xf numFmtId="164" fontId="2" fillId="0" borderId="9" xfId="1" applyNumberFormat="1" applyFont="1" applyFill="1" applyBorder="1"/>
    <xf numFmtId="0" fontId="10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justify" vertical="center"/>
    </xf>
    <xf numFmtId="0" fontId="10" fillId="0" borderId="0" xfId="1" applyFont="1" applyFill="1" applyBorder="1" applyAlignment="1">
      <alignment horizontal="justify" vertical="center" wrapText="1"/>
    </xf>
    <xf numFmtId="0" fontId="2" fillId="0" borderId="0" xfId="1" applyFont="1" applyFill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62439EC-EDDB-4AFB-A72A-0E60B45B12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5018-D95B-4099-8017-1813DF01EC79}">
  <sheetPr>
    <tabColor theme="9"/>
    <pageSetUpPr fitToPage="1"/>
  </sheetPr>
  <dimension ref="A1:X61"/>
  <sheetViews>
    <sheetView showGridLines="0" topLeftCell="A10" zoomScale="80" zoomScaleNormal="80" workbookViewId="0">
      <selection activeCell="R40" sqref="R40"/>
    </sheetView>
  </sheetViews>
  <sheetFormatPr baseColWidth="10" defaultRowHeight="15"/>
  <cols>
    <col min="1" max="1" width="1.7109375" style="2" customWidth="1"/>
    <col min="2" max="2" width="85.7109375" style="2" customWidth="1"/>
    <col min="3" max="3" width="13.85546875" style="2" customWidth="1"/>
    <col min="4" max="4" width="11" style="2" customWidth="1"/>
    <col min="5" max="5" width="11.42578125" style="2" customWidth="1"/>
    <col min="6" max="6" width="10.85546875" style="2" customWidth="1"/>
    <col min="7" max="7" width="12.42578125" style="2" customWidth="1"/>
    <col min="8" max="8" width="10.5703125" style="2" customWidth="1"/>
    <col min="9" max="9" width="11" style="2" customWidth="1"/>
    <col min="10" max="10" width="10.28515625" style="2" customWidth="1"/>
    <col min="11" max="15" width="7.7109375" style="2" hidden="1" customWidth="1"/>
    <col min="16" max="16" width="14.85546875" style="2" customWidth="1"/>
    <col min="17" max="17" width="10.42578125" style="2" customWidth="1"/>
    <col min="18" max="18" width="9.7109375" style="2" customWidth="1"/>
    <col min="19" max="19" width="1.7109375" style="2" customWidth="1"/>
    <col min="20" max="254" width="11.42578125" style="2"/>
    <col min="255" max="255" width="1.7109375" style="2" customWidth="1"/>
    <col min="256" max="256" width="59.5703125" style="2" customWidth="1"/>
    <col min="257" max="257" width="10.7109375" style="2" customWidth="1"/>
    <col min="258" max="259" width="7.85546875" style="2" customWidth="1"/>
    <col min="260" max="269" width="0" style="2" hidden="1" customWidth="1"/>
    <col min="270" max="270" width="10.7109375" style="2" customWidth="1"/>
    <col min="271" max="272" width="9.7109375" style="2" customWidth="1"/>
    <col min="273" max="273" width="1.7109375" style="2" customWidth="1"/>
    <col min="274" max="274" width="11.42578125" style="2"/>
    <col min="275" max="276" width="13.7109375" style="2" customWidth="1"/>
    <col min="277" max="510" width="11.42578125" style="2"/>
    <col min="511" max="511" width="1.7109375" style="2" customWidth="1"/>
    <col min="512" max="512" width="59.5703125" style="2" customWidth="1"/>
    <col min="513" max="513" width="10.7109375" style="2" customWidth="1"/>
    <col min="514" max="515" width="7.85546875" style="2" customWidth="1"/>
    <col min="516" max="525" width="0" style="2" hidden="1" customWidth="1"/>
    <col min="526" max="526" width="10.7109375" style="2" customWidth="1"/>
    <col min="527" max="528" width="9.7109375" style="2" customWidth="1"/>
    <col min="529" max="529" width="1.7109375" style="2" customWidth="1"/>
    <col min="530" max="530" width="11.42578125" style="2"/>
    <col min="531" max="532" width="13.7109375" style="2" customWidth="1"/>
    <col min="533" max="766" width="11.42578125" style="2"/>
    <col min="767" max="767" width="1.7109375" style="2" customWidth="1"/>
    <col min="768" max="768" width="59.5703125" style="2" customWidth="1"/>
    <col min="769" max="769" width="10.7109375" style="2" customWidth="1"/>
    <col min="770" max="771" width="7.85546875" style="2" customWidth="1"/>
    <col min="772" max="781" width="0" style="2" hidden="1" customWidth="1"/>
    <col min="782" max="782" width="10.7109375" style="2" customWidth="1"/>
    <col min="783" max="784" width="9.7109375" style="2" customWidth="1"/>
    <col min="785" max="785" width="1.7109375" style="2" customWidth="1"/>
    <col min="786" max="786" width="11.42578125" style="2"/>
    <col min="787" max="788" width="13.7109375" style="2" customWidth="1"/>
    <col min="789" max="1022" width="11.42578125" style="2"/>
    <col min="1023" max="1023" width="1.7109375" style="2" customWidth="1"/>
    <col min="1024" max="1024" width="59.5703125" style="2" customWidth="1"/>
    <col min="1025" max="1025" width="10.7109375" style="2" customWidth="1"/>
    <col min="1026" max="1027" width="7.85546875" style="2" customWidth="1"/>
    <col min="1028" max="1037" width="0" style="2" hidden="1" customWidth="1"/>
    <col min="1038" max="1038" width="10.7109375" style="2" customWidth="1"/>
    <col min="1039" max="1040" width="9.7109375" style="2" customWidth="1"/>
    <col min="1041" max="1041" width="1.7109375" style="2" customWidth="1"/>
    <col min="1042" max="1042" width="11.42578125" style="2"/>
    <col min="1043" max="1044" width="13.7109375" style="2" customWidth="1"/>
    <col min="1045" max="1278" width="11.42578125" style="2"/>
    <col min="1279" max="1279" width="1.7109375" style="2" customWidth="1"/>
    <col min="1280" max="1280" width="59.5703125" style="2" customWidth="1"/>
    <col min="1281" max="1281" width="10.7109375" style="2" customWidth="1"/>
    <col min="1282" max="1283" width="7.85546875" style="2" customWidth="1"/>
    <col min="1284" max="1293" width="0" style="2" hidden="1" customWidth="1"/>
    <col min="1294" max="1294" width="10.7109375" style="2" customWidth="1"/>
    <col min="1295" max="1296" width="9.7109375" style="2" customWidth="1"/>
    <col min="1297" max="1297" width="1.7109375" style="2" customWidth="1"/>
    <col min="1298" max="1298" width="11.42578125" style="2"/>
    <col min="1299" max="1300" width="13.7109375" style="2" customWidth="1"/>
    <col min="1301" max="1534" width="11.42578125" style="2"/>
    <col min="1535" max="1535" width="1.7109375" style="2" customWidth="1"/>
    <col min="1536" max="1536" width="59.5703125" style="2" customWidth="1"/>
    <col min="1537" max="1537" width="10.7109375" style="2" customWidth="1"/>
    <col min="1538" max="1539" width="7.85546875" style="2" customWidth="1"/>
    <col min="1540" max="1549" width="0" style="2" hidden="1" customWidth="1"/>
    <col min="1550" max="1550" width="10.7109375" style="2" customWidth="1"/>
    <col min="1551" max="1552" width="9.7109375" style="2" customWidth="1"/>
    <col min="1553" max="1553" width="1.7109375" style="2" customWidth="1"/>
    <col min="1554" max="1554" width="11.42578125" style="2"/>
    <col min="1555" max="1556" width="13.7109375" style="2" customWidth="1"/>
    <col min="1557" max="1790" width="11.42578125" style="2"/>
    <col min="1791" max="1791" width="1.7109375" style="2" customWidth="1"/>
    <col min="1792" max="1792" width="59.5703125" style="2" customWidth="1"/>
    <col min="1793" max="1793" width="10.7109375" style="2" customWidth="1"/>
    <col min="1794" max="1795" width="7.85546875" style="2" customWidth="1"/>
    <col min="1796" max="1805" width="0" style="2" hidden="1" customWidth="1"/>
    <col min="1806" max="1806" width="10.7109375" style="2" customWidth="1"/>
    <col min="1807" max="1808" width="9.7109375" style="2" customWidth="1"/>
    <col min="1809" max="1809" width="1.7109375" style="2" customWidth="1"/>
    <col min="1810" max="1810" width="11.42578125" style="2"/>
    <col min="1811" max="1812" width="13.7109375" style="2" customWidth="1"/>
    <col min="1813" max="2046" width="11.42578125" style="2"/>
    <col min="2047" max="2047" width="1.7109375" style="2" customWidth="1"/>
    <col min="2048" max="2048" width="59.5703125" style="2" customWidth="1"/>
    <col min="2049" max="2049" width="10.7109375" style="2" customWidth="1"/>
    <col min="2050" max="2051" width="7.85546875" style="2" customWidth="1"/>
    <col min="2052" max="2061" width="0" style="2" hidden="1" customWidth="1"/>
    <col min="2062" max="2062" width="10.7109375" style="2" customWidth="1"/>
    <col min="2063" max="2064" width="9.7109375" style="2" customWidth="1"/>
    <col min="2065" max="2065" width="1.7109375" style="2" customWidth="1"/>
    <col min="2066" max="2066" width="11.42578125" style="2"/>
    <col min="2067" max="2068" width="13.7109375" style="2" customWidth="1"/>
    <col min="2069" max="2302" width="11.42578125" style="2"/>
    <col min="2303" max="2303" width="1.7109375" style="2" customWidth="1"/>
    <col min="2304" max="2304" width="59.5703125" style="2" customWidth="1"/>
    <col min="2305" max="2305" width="10.7109375" style="2" customWidth="1"/>
    <col min="2306" max="2307" width="7.85546875" style="2" customWidth="1"/>
    <col min="2308" max="2317" width="0" style="2" hidden="1" customWidth="1"/>
    <col min="2318" max="2318" width="10.7109375" style="2" customWidth="1"/>
    <col min="2319" max="2320" width="9.7109375" style="2" customWidth="1"/>
    <col min="2321" max="2321" width="1.7109375" style="2" customWidth="1"/>
    <col min="2322" max="2322" width="11.42578125" style="2"/>
    <col min="2323" max="2324" width="13.7109375" style="2" customWidth="1"/>
    <col min="2325" max="2558" width="11.42578125" style="2"/>
    <col min="2559" max="2559" width="1.7109375" style="2" customWidth="1"/>
    <col min="2560" max="2560" width="59.5703125" style="2" customWidth="1"/>
    <col min="2561" max="2561" width="10.7109375" style="2" customWidth="1"/>
    <col min="2562" max="2563" width="7.85546875" style="2" customWidth="1"/>
    <col min="2564" max="2573" width="0" style="2" hidden="1" customWidth="1"/>
    <col min="2574" max="2574" width="10.7109375" style="2" customWidth="1"/>
    <col min="2575" max="2576" width="9.7109375" style="2" customWidth="1"/>
    <col min="2577" max="2577" width="1.7109375" style="2" customWidth="1"/>
    <col min="2578" max="2578" width="11.42578125" style="2"/>
    <col min="2579" max="2580" width="13.7109375" style="2" customWidth="1"/>
    <col min="2581" max="2814" width="11.42578125" style="2"/>
    <col min="2815" max="2815" width="1.7109375" style="2" customWidth="1"/>
    <col min="2816" max="2816" width="59.5703125" style="2" customWidth="1"/>
    <col min="2817" max="2817" width="10.7109375" style="2" customWidth="1"/>
    <col min="2818" max="2819" width="7.85546875" style="2" customWidth="1"/>
    <col min="2820" max="2829" width="0" style="2" hidden="1" customWidth="1"/>
    <col min="2830" max="2830" width="10.7109375" style="2" customWidth="1"/>
    <col min="2831" max="2832" width="9.7109375" style="2" customWidth="1"/>
    <col min="2833" max="2833" width="1.7109375" style="2" customWidth="1"/>
    <col min="2834" max="2834" width="11.42578125" style="2"/>
    <col min="2835" max="2836" width="13.7109375" style="2" customWidth="1"/>
    <col min="2837" max="3070" width="11.42578125" style="2"/>
    <col min="3071" max="3071" width="1.7109375" style="2" customWidth="1"/>
    <col min="3072" max="3072" width="59.5703125" style="2" customWidth="1"/>
    <col min="3073" max="3073" width="10.7109375" style="2" customWidth="1"/>
    <col min="3074" max="3075" width="7.85546875" style="2" customWidth="1"/>
    <col min="3076" max="3085" width="0" style="2" hidden="1" customWidth="1"/>
    <col min="3086" max="3086" width="10.7109375" style="2" customWidth="1"/>
    <col min="3087" max="3088" width="9.7109375" style="2" customWidth="1"/>
    <col min="3089" max="3089" width="1.7109375" style="2" customWidth="1"/>
    <col min="3090" max="3090" width="11.42578125" style="2"/>
    <col min="3091" max="3092" width="13.7109375" style="2" customWidth="1"/>
    <col min="3093" max="3326" width="11.42578125" style="2"/>
    <col min="3327" max="3327" width="1.7109375" style="2" customWidth="1"/>
    <col min="3328" max="3328" width="59.5703125" style="2" customWidth="1"/>
    <col min="3329" max="3329" width="10.7109375" style="2" customWidth="1"/>
    <col min="3330" max="3331" width="7.85546875" style="2" customWidth="1"/>
    <col min="3332" max="3341" width="0" style="2" hidden="1" customWidth="1"/>
    <col min="3342" max="3342" width="10.7109375" style="2" customWidth="1"/>
    <col min="3343" max="3344" width="9.7109375" style="2" customWidth="1"/>
    <col min="3345" max="3345" width="1.7109375" style="2" customWidth="1"/>
    <col min="3346" max="3346" width="11.42578125" style="2"/>
    <col min="3347" max="3348" width="13.7109375" style="2" customWidth="1"/>
    <col min="3349" max="3582" width="11.42578125" style="2"/>
    <col min="3583" max="3583" width="1.7109375" style="2" customWidth="1"/>
    <col min="3584" max="3584" width="59.5703125" style="2" customWidth="1"/>
    <col min="3585" max="3585" width="10.7109375" style="2" customWidth="1"/>
    <col min="3586" max="3587" width="7.85546875" style="2" customWidth="1"/>
    <col min="3588" max="3597" width="0" style="2" hidden="1" customWidth="1"/>
    <col min="3598" max="3598" width="10.7109375" style="2" customWidth="1"/>
    <col min="3599" max="3600" width="9.7109375" style="2" customWidth="1"/>
    <col min="3601" max="3601" width="1.7109375" style="2" customWidth="1"/>
    <col min="3602" max="3602" width="11.42578125" style="2"/>
    <col min="3603" max="3604" width="13.7109375" style="2" customWidth="1"/>
    <col min="3605" max="3838" width="11.42578125" style="2"/>
    <col min="3839" max="3839" width="1.7109375" style="2" customWidth="1"/>
    <col min="3840" max="3840" width="59.5703125" style="2" customWidth="1"/>
    <col min="3841" max="3841" width="10.7109375" style="2" customWidth="1"/>
    <col min="3842" max="3843" width="7.85546875" style="2" customWidth="1"/>
    <col min="3844" max="3853" width="0" style="2" hidden="1" customWidth="1"/>
    <col min="3854" max="3854" width="10.7109375" style="2" customWidth="1"/>
    <col min="3855" max="3856" width="9.7109375" style="2" customWidth="1"/>
    <col min="3857" max="3857" width="1.7109375" style="2" customWidth="1"/>
    <col min="3858" max="3858" width="11.42578125" style="2"/>
    <col min="3859" max="3860" width="13.7109375" style="2" customWidth="1"/>
    <col min="3861" max="4094" width="11.42578125" style="2"/>
    <col min="4095" max="4095" width="1.7109375" style="2" customWidth="1"/>
    <col min="4096" max="4096" width="59.5703125" style="2" customWidth="1"/>
    <col min="4097" max="4097" width="10.7109375" style="2" customWidth="1"/>
    <col min="4098" max="4099" width="7.85546875" style="2" customWidth="1"/>
    <col min="4100" max="4109" width="0" style="2" hidden="1" customWidth="1"/>
    <col min="4110" max="4110" width="10.7109375" style="2" customWidth="1"/>
    <col min="4111" max="4112" width="9.7109375" style="2" customWidth="1"/>
    <col min="4113" max="4113" width="1.7109375" style="2" customWidth="1"/>
    <col min="4114" max="4114" width="11.42578125" style="2"/>
    <col min="4115" max="4116" width="13.7109375" style="2" customWidth="1"/>
    <col min="4117" max="4350" width="11.42578125" style="2"/>
    <col min="4351" max="4351" width="1.7109375" style="2" customWidth="1"/>
    <col min="4352" max="4352" width="59.5703125" style="2" customWidth="1"/>
    <col min="4353" max="4353" width="10.7109375" style="2" customWidth="1"/>
    <col min="4354" max="4355" width="7.85546875" style="2" customWidth="1"/>
    <col min="4356" max="4365" width="0" style="2" hidden="1" customWidth="1"/>
    <col min="4366" max="4366" width="10.7109375" style="2" customWidth="1"/>
    <col min="4367" max="4368" width="9.7109375" style="2" customWidth="1"/>
    <col min="4369" max="4369" width="1.7109375" style="2" customWidth="1"/>
    <col min="4370" max="4370" width="11.42578125" style="2"/>
    <col min="4371" max="4372" width="13.7109375" style="2" customWidth="1"/>
    <col min="4373" max="4606" width="11.42578125" style="2"/>
    <col min="4607" max="4607" width="1.7109375" style="2" customWidth="1"/>
    <col min="4608" max="4608" width="59.5703125" style="2" customWidth="1"/>
    <col min="4609" max="4609" width="10.7109375" style="2" customWidth="1"/>
    <col min="4610" max="4611" width="7.85546875" style="2" customWidth="1"/>
    <col min="4612" max="4621" width="0" style="2" hidden="1" customWidth="1"/>
    <col min="4622" max="4622" width="10.7109375" style="2" customWidth="1"/>
    <col min="4623" max="4624" width="9.7109375" style="2" customWidth="1"/>
    <col min="4625" max="4625" width="1.7109375" style="2" customWidth="1"/>
    <col min="4626" max="4626" width="11.42578125" style="2"/>
    <col min="4627" max="4628" width="13.7109375" style="2" customWidth="1"/>
    <col min="4629" max="4862" width="11.42578125" style="2"/>
    <col min="4863" max="4863" width="1.7109375" style="2" customWidth="1"/>
    <col min="4864" max="4864" width="59.5703125" style="2" customWidth="1"/>
    <col min="4865" max="4865" width="10.7109375" style="2" customWidth="1"/>
    <col min="4866" max="4867" width="7.85546875" style="2" customWidth="1"/>
    <col min="4868" max="4877" width="0" style="2" hidden="1" customWidth="1"/>
    <col min="4878" max="4878" width="10.7109375" style="2" customWidth="1"/>
    <col min="4879" max="4880" width="9.7109375" style="2" customWidth="1"/>
    <col min="4881" max="4881" width="1.7109375" style="2" customWidth="1"/>
    <col min="4882" max="4882" width="11.42578125" style="2"/>
    <col min="4883" max="4884" width="13.7109375" style="2" customWidth="1"/>
    <col min="4885" max="5118" width="11.42578125" style="2"/>
    <col min="5119" max="5119" width="1.7109375" style="2" customWidth="1"/>
    <col min="5120" max="5120" width="59.5703125" style="2" customWidth="1"/>
    <col min="5121" max="5121" width="10.7109375" style="2" customWidth="1"/>
    <col min="5122" max="5123" width="7.85546875" style="2" customWidth="1"/>
    <col min="5124" max="5133" width="0" style="2" hidden="1" customWidth="1"/>
    <col min="5134" max="5134" width="10.7109375" style="2" customWidth="1"/>
    <col min="5135" max="5136" width="9.7109375" style="2" customWidth="1"/>
    <col min="5137" max="5137" width="1.7109375" style="2" customWidth="1"/>
    <col min="5138" max="5138" width="11.42578125" style="2"/>
    <col min="5139" max="5140" width="13.7109375" style="2" customWidth="1"/>
    <col min="5141" max="5374" width="11.42578125" style="2"/>
    <col min="5375" max="5375" width="1.7109375" style="2" customWidth="1"/>
    <col min="5376" max="5376" width="59.5703125" style="2" customWidth="1"/>
    <col min="5377" max="5377" width="10.7109375" style="2" customWidth="1"/>
    <col min="5378" max="5379" width="7.85546875" style="2" customWidth="1"/>
    <col min="5380" max="5389" width="0" style="2" hidden="1" customWidth="1"/>
    <col min="5390" max="5390" width="10.7109375" style="2" customWidth="1"/>
    <col min="5391" max="5392" width="9.7109375" style="2" customWidth="1"/>
    <col min="5393" max="5393" width="1.7109375" style="2" customWidth="1"/>
    <col min="5394" max="5394" width="11.42578125" style="2"/>
    <col min="5395" max="5396" width="13.7109375" style="2" customWidth="1"/>
    <col min="5397" max="5630" width="11.42578125" style="2"/>
    <col min="5631" max="5631" width="1.7109375" style="2" customWidth="1"/>
    <col min="5632" max="5632" width="59.5703125" style="2" customWidth="1"/>
    <col min="5633" max="5633" width="10.7109375" style="2" customWidth="1"/>
    <col min="5634" max="5635" width="7.85546875" style="2" customWidth="1"/>
    <col min="5636" max="5645" width="0" style="2" hidden="1" customWidth="1"/>
    <col min="5646" max="5646" width="10.7109375" style="2" customWidth="1"/>
    <col min="5647" max="5648" width="9.7109375" style="2" customWidth="1"/>
    <col min="5649" max="5649" width="1.7109375" style="2" customWidth="1"/>
    <col min="5650" max="5650" width="11.42578125" style="2"/>
    <col min="5651" max="5652" width="13.7109375" style="2" customWidth="1"/>
    <col min="5653" max="5886" width="11.42578125" style="2"/>
    <col min="5887" max="5887" width="1.7109375" style="2" customWidth="1"/>
    <col min="5888" max="5888" width="59.5703125" style="2" customWidth="1"/>
    <col min="5889" max="5889" width="10.7109375" style="2" customWidth="1"/>
    <col min="5890" max="5891" width="7.85546875" style="2" customWidth="1"/>
    <col min="5892" max="5901" width="0" style="2" hidden="1" customWidth="1"/>
    <col min="5902" max="5902" width="10.7109375" style="2" customWidth="1"/>
    <col min="5903" max="5904" width="9.7109375" style="2" customWidth="1"/>
    <col min="5905" max="5905" width="1.7109375" style="2" customWidth="1"/>
    <col min="5906" max="5906" width="11.42578125" style="2"/>
    <col min="5907" max="5908" width="13.7109375" style="2" customWidth="1"/>
    <col min="5909" max="6142" width="11.42578125" style="2"/>
    <col min="6143" max="6143" width="1.7109375" style="2" customWidth="1"/>
    <col min="6144" max="6144" width="59.5703125" style="2" customWidth="1"/>
    <col min="6145" max="6145" width="10.7109375" style="2" customWidth="1"/>
    <col min="6146" max="6147" width="7.85546875" style="2" customWidth="1"/>
    <col min="6148" max="6157" width="0" style="2" hidden="1" customWidth="1"/>
    <col min="6158" max="6158" width="10.7109375" style="2" customWidth="1"/>
    <col min="6159" max="6160" width="9.7109375" style="2" customWidth="1"/>
    <col min="6161" max="6161" width="1.7109375" style="2" customWidth="1"/>
    <col min="6162" max="6162" width="11.42578125" style="2"/>
    <col min="6163" max="6164" width="13.7109375" style="2" customWidth="1"/>
    <col min="6165" max="6398" width="11.42578125" style="2"/>
    <col min="6399" max="6399" width="1.7109375" style="2" customWidth="1"/>
    <col min="6400" max="6400" width="59.5703125" style="2" customWidth="1"/>
    <col min="6401" max="6401" width="10.7109375" style="2" customWidth="1"/>
    <col min="6402" max="6403" width="7.85546875" style="2" customWidth="1"/>
    <col min="6404" max="6413" width="0" style="2" hidden="1" customWidth="1"/>
    <col min="6414" max="6414" width="10.7109375" style="2" customWidth="1"/>
    <col min="6415" max="6416" width="9.7109375" style="2" customWidth="1"/>
    <col min="6417" max="6417" width="1.7109375" style="2" customWidth="1"/>
    <col min="6418" max="6418" width="11.42578125" style="2"/>
    <col min="6419" max="6420" width="13.7109375" style="2" customWidth="1"/>
    <col min="6421" max="6654" width="11.42578125" style="2"/>
    <col min="6655" max="6655" width="1.7109375" style="2" customWidth="1"/>
    <col min="6656" max="6656" width="59.5703125" style="2" customWidth="1"/>
    <col min="6657" max="6657" width="10.7109375" style="2" customWidth="1"/>
    <col min="6658" max="6659" width="7.85546875" style="2" customWidth="1"/>
    <col min="6660" max="6669" width="0" style="2" hidden="1" customWidth="1"/>
    <col min="6670" max="6670" width="10.7109375" style="2" customWidth="1"/>
    <col min="6671" max="6672" width="9.7109375" style="2" customWidth="1"/>
    <col min="6673" max="6673" width="1.7109375" style="2" customWidth="1"/>
    <col min="6674" max="6674" width="11.42578125" style="2"/>
    <col min="6675" max="6676" width="13.7109375" style="2" customWidth="1"/>
    <col min="6677" max="6910" width="11.42578125" style="2"/>
    <col min="6911" max="6911" width="1.7109375" style="2" customWidth="1"/>
    <col min="6912" max="6912" width="59.5703125" style="2" customWidth="1"/>
    <col min="6913" max="6913" width="10.7109375" style="2" customWidth="1"/>
    <col min="6914" max="6915" width="7.85546875" style="2" customWidth="1"/>
    <col min="6916" max="6925" width="0" style="2" hidden="1" customWidth="1"/>
    <col min="6926" max="6926" width="10.7109375" style="2" customWidth="1"/>
    <col min="6927" max="6928" width="9.7109375" style="2" customWidth="1"/>
    <col min="6929" max="6929" width="1.7109375" style="2" customWidth="1"/>
    <col min="6930" max="6930" width="11.42578125" style="2"/>
    <col min="6931" max="6932" width="13.7109375" style="2" customWidth="1"/>
    <col min="6933" max="7166" width="11.42578125" style="2"/>
    <col min="7167" max="7167" width="1.7109375" style="2" customWidth="1"/>
    <col min="7168" max="7168" width="59.5703125" style="2" customWidth="1"/>
    <col min="7169" max="7169" width="10.7109375" style="2" customWidth="1"/>
    <col min="7170" max="7171" width="7.85546875" style="2" customWidth="1"/>
    <col min="7172" max="7181" width="0" style="2" hidden="1" customWidth="1"/>
    <col min="7182" max="7182" width="10.7109375" style="2" customWidth="1"/>
    <col min="7183" max="7184" width="9.7109375" style="2" customWidth="1"/>
    <col min="7185" max="7185" width="1.7109375" style="2" customWidth="1"/>
    <col min="7186" max="7186" width="11.42578125" style="2"/>
    <col min="7187" max="7188" width="13.7109375" style="2" customWidth="1"/>
    <col min="7189" max="7422" width="11.42578125" style="2"/>
    <col min="7423" max="7423" width="1.7109375" style="2" customWidth="1"/>
    <col min="7424" max="7424" width="59.5703125" style="2" customWidth="1"/>
    <col min="7425" max="7425" width="10.7109375" style="2" customWidth="1"/>
    <col min="7426" max="7427" width="7.85546875" style="2" customWidth="1"/>
    <col min="7428" max="7437" width="0" style="2" hidden="1" customWidth="1"/>
    <col min="7438" max="7438" width="10.7109375" style="2" customWidth="1"/>
    <col min="7439" max="7440" width="9.7109375" style="2" customWidth="1"/>
    <col min="7441" max="7441" width="1.7109375" style="2" customWidth="1"/>
    <col min="7442" max="7442" width="11.42578125" style="2"/>
    <col min="7443" max="7444" width="13.7109375" style="2" customWidth="1"/>
    <col min="7445" max="7678" width="11.42578125" style="2"/>
    <col min="7679" max="7679" width="1.7109375" style="2" customWidth="1"/>
    <col min="7680" max="7680" width="59.5703125" style="2" customWidth="1"/>
    <col min="7681" max="7681" width="10.7109375" style="2" customWidth="1"/>
    <col min="7682" max="7683" width="7.85546875" style="2" customWidth="1"/>
    <col min="7684" max="7693" width="0" style="2" hidden="1" customWidth="1"/>
    <col min="7694" max="7694" width="10.7109375" style="2" customWidth="1"/>
    <col min="7695" max="7696" width="9.7109375" style="2" customWidth="1"/>
    <col min="7697" max="7697" width="1.7109375" style="2" customWidth="1"/>
    <col min="7698" max="7698" width="11.42578125" style="2"/>
    <col min="7699" max="7700" width="13.7109375" style="2" customWidth="1"/>
    <col min="7701" max="7934" width="11.42578125" style="2"/>
    <col min="7935" max="7935" width="1.7109375" style="2" customWidth="1"/>
    <col min="7936" max="7936" width="59.5703125" style="2" customWidth="1"/>
    <col min="7937" max="7937" width="10.7109375" style="2" customWidth="1"/>
    <col min="7938" max="7939" width="7.85546875" style="2" customWidth="1"/>
    <col min="7940" max="7949" width="0" style="2" hidden="1" customWidth="1"/>
    <col min="7950" max="7950" width="10.7109375" style="2" customWidth="1"/>
    <col min="7951" max="7952" width="9.7109375" style="2" customWidth="1"/>
    <col min="7953" max="7953" width="1.7109375" style="2" customWidth="1"/>
    <col min="7954" max="7954" width="11.42578125" style="2"/>
    <col min="7955" max="7956" width="13.7109375" style="2" customWidth="1"/>
    <col min="7957" max="8190" width="11.42578125" style="2"/>
    <col min="8191" max="8191" width="1.7109375" style="2" customWidth="1"/>
    <col min="8192" max="8192" width="59.5703125" style="2" customWidth="1"/>
    <col min="8193" max="8193" width="10.7109375" style="2" customWidth="1"/>
    <col min="8194" max="8195" width="7.85546875" style="2" customWidth="1"/>
    <col min="8196" max="8205" width="0" style="2" hidden="1" customWidth="1"/>
    <col min="8206" max="8206" width="10.7109375" style="2" customWidth="1"/>
    <col min="8207" max="8208" width="9.7109375" style="2" customWidth="1"/>
    <col min="8209" max="8209" width="1.7109375" style="2" customWidth="1"/>
    <col min="8210" max="8210" width="11.42578125" style="2"/>
    <col min="8211" max="8212" width="13.7109375" style="2" customWidth="1"/>
    <col min="8213" max="8446" width="11.42578125" style="2"/>
    <col min="8447" max="8447" width="1.7109375" style="2" customWidth="1"/>
    <col min="8448" max="8448" width="59.5703125" style="2" customWidth="1"/>
    <col min="8449" max="8449" width="10.7109375" style="2" customWidth="1"/>
    <col min="8450" max="8451" width="7.85546875" style="2" customWidth="1"/>
    <col min="8452" max="8461" width="0" style="2" hidden="1" customWidth="1"/>
    <col min="8462" max="8462" width="10.7109375" style="2" customWidth="1"/>
    <col min="8463" max="8464" width="9.7109375" style="2" customWidth="1"/>
    <col min="8465" max="8465" width="1.7109375" style="2" customWidth="1"/>
    <col min="8466" max="8466" width="11.42578125" style="2"/>
    <col min="8467" max="8468" width="13.7109375" style="2" customWidth="1"/>
    <col min="8469" max="8702" width="11.42578125" style="2"/>
    <col min="8703" max="8703" width="1.7109375" style="2" customWidth="1"/>
    <col min="8704" max="8704" width="59.5703125" style="2" customWidth="1"/>
    <col min="8705" max="8705" width="10.7109375" style="2" customWidth="1"/>
    <col min="8706" max="8707" width="7.85546875" style="2" customWidth="1"/>
    <col min="8708" max="8717" width="0" style="2" hidden="1" customWidth="1"/>
    <col min="8718" max="8718" width="10.7109375" style="2" customWidth="1"/>
    <col min="8719" max="8720" width="9.7109375" style="2" customWidth="1"/>
    <col min="8721" max="8721" width="1.7109375" style="2" customWidth="1"/>
    <col min="8722" max="8722" width="11.42578125" style="2"/>
    <col min="8723" max="8724" width="13.7109375" style="2" customWidth="1"/>
    <col min="8725" max="8958" width="11.42578125" style="2"/>
    <col min="8959" max="8959" width="1.7109375" style="2" customWidth="1"/>
    <col min="8960" max="8960" width="59.5703125" style="2" customWidth="1"/>
    <col min="8961" max="8961" width="10.7109375" style="2" customWidth="1"/>
    <col min="8962" max="8963" width="7.85546875" style="2" customWidth="1"/>
    <col min="8964" max="8973" width="0" style="2" hidden="1" customWidth="1"/>
    <col min="8974" max="8974" width="10.7109375" style="2" customWidth="1"/>
    <col min="8975" max="8976" width="9.7109375" style="2" customWidth="1"/>
    <col min="8977" max="8977" width="1.7109375" style="2" customWidth="1"/>
    <col min="8978" max="8978" width="11.42578125" style="2"/>
    <col min="8979" max="8980" width="13.7109375" style="2" customWidth="1"/>
    <col min="8981" max="9214" width="11.42578125" style="2"/>
    <col min="9215" max="9215" width="1.7109375" style="2" customWidth="1"/>
    <col min="9216" max="9216" width="59.5703125" style="2" customWidth="1"/>
    <col min="9217" max="9217" width="10.7109375" style="2" customWidth="1"/>
    <col min="9218" max="9219" width="7.85546875" style="2" customWidth="1"/>
    <col min="9220" max="9229" width="0" style="2" hidden="1" customWidth="1"/>
    <col min="9230" max="9230" width="10.7109375" style="2" customWidth="1"/>
    <col min="9231" max="9232" width="9.7109375" style="2" customWidth="1"/>
    <col min="9233" max="9233" width="1.7109375" style="2" customWidth="1"/>
    <col min="9234" max="9234" width="11.42578125" style="2"/>
    <col min="9235" max="9236" width="13.7109375" style="2" customWidth="1"/>
    <col min="9237" max="9470" width="11.42578125" style="2"/>
    <col min="9471" max="9471" width="1.7109375" style="2" customWidth="1"/>
    <col min="9472" max="9472" width="59.5703125" style="2" customWidth="1"/>
    <col min="9473" max="9473" width="10.7109375" style="2" customWidth="1"/>
    <col min="9474" max="9475" width="7.85546875" style="2" customWidth="1"/>
    <col min="9476" max="9485" width="0" style="2" hidden="1" customWidth="1"/>
    <col min="9486" max="9486" width="10.7109375" style="2" customWidth="1"/>
    <col min="9487" max="9488" width="9.7109375" style="2" customWidth="1"/>
    <col min="9489" max="9489" width="1.7109375" style="2" customWidth="1"/>
    <col min="9490" max="9490" width="11.42578125" style="2"/>
    <col min="9491" max="9492" width="13.7109375" style="2" customWidth="1"/>
    <col min="9493" max="9726" width="11.42578125" style="2"/>
    <col min="9727" max="9727" width="1.7109375" style="2" customWidth="1"/>
    <col min="9728" max="9728" width="59.5703125" style="2" customWidth="1"/>
    <col min="9729" max="9729" width="10.7109375" style="2" customWidth="1"/>
    <col min="9730" max="9731" width="7.85546875" style="2" customWidth="1"/>
    <col min="9732" max="9741" width="0" style="2" hidden="1" customWidth="1"/>
    <col min="9742" max="9742" width="10.7109375" style="2" customWidth="1"/>
    <col min="9743" max="9744" width="9.7109375" style="2" customWidth="1"/>
    <col min="9745" max="9745" width="1.7109375" style="2" customWidth="1"/>
    <col min="9746" max="9746" width="11.42578125" style="2"/>
    <col min="9747" max="9748" width="13.7109375" style="2" customWidth="1"/>
    <col min="9749" max="9982" width="11.42578125" style="2"/>
    <col min="9983" max="9983" width="1.7109375" style="2" customWidth="1"/>
    <col min="9984" max="9984" width="59.5703125" style="2" customWidth="1"/>
    <col min="9985" max="9985" width="10.7109375" style="2" customWidth="1"/>
    <col min="9986" max="9987" width="7.85546875" style="2" customWidth="1"/>
    <col min="9988" max="9997" width="0" style="2" hidden="1" customWidth="1"/>
    <col min="9998" max="9998" width="10.7109375" style="2" customWidth="1"/>
    <col min="9999" max="10000" width="9.7109375" style="2" customWidth="1"/>
    <col min="10001" max="10001" width="1.7109375" style="2" customWidth="1"/>
    <col min="10002" max="10002" width="11.42578125" style="2"/>
    <col min="10003" max="10004" width="13.7109375" style="2" customWidth="1"/>
    <col min="10005" max="10238" width="11.42578125" style="2"/>
    <col min="10239" max="10239" width="1.7109375" style="2" customWidth="1"/>
    <col min="10240" max="10240" width="59.5703125" style="2" customWidth="1"/>
    <col min="10241" max="10241" width="10.7109375" style="2" customWidth="1"/>
    <col min="10242" max="10243" width="7.85546875" style="2" customWidth="1"/>
    <col min="10244" max="10253" width="0" style="2" hidden="1" customWidth="1"/>
    <col min="10254" max="10254" width="10.7109375" style="2" customWidth="1"/>
    <col min="10255" max="10256" width="9.7109375" style="2" customWidth="1"/>
    <col min="10257" max="10257" width="1.7109375" style="2" customWidth="1"/>
    <col min="10258" max="10258" width="11.42578125" style="2"/>
    <col min="10259" max="10260" width="13.7109375" style="2" customWidth="1"/>
    <col min="10261" max="10494" width="11.42578125" style="2"/>
    <col min="10495" max="10495" width="1.7109375" style="2" customWidth="1"/>
    <col min="10496" max="10496" width="59.5703125" style="2" customWidth="1"/>
    <col min="10497" max="10497" width="10.7109375" style="2" customWidth="1"/>
    <col min="10498" max="10499" width="7.85546875" style="2" customWidth="1"/>
    <col min="10500" max="10509" width="0" style="2" hidden="1" customWidth="1"/>
    <col min="10510" max="10510" width="10.7109375" style="2" customWidth="1"/>
    <col min="10511" max="10512" width="9.7109375" style="2" customWidth="1"/>
    <col min="10513" max="10513" width="1.7109375" style="2" customWidth="1"/>
    <col min="10514" max="10514" width="11.42578125" style="2"/>
    <col min="10515" max="10516" width="13.7109375" style="2" customWidth="1"/>
    <col min="10517" max="10750" width="11.42578125" style="2"/>
    <col min="10751" max="10751" width="1.7109375" style="2" customWidth="1"/>
    <col min="10752" max="10752" width="59.5703125" style="2" customWidth="1"/>
    <col min="10753" max="10753" width="10.7109375" style="2" customWidth="1"/>
    <col min="10754" max="10755" width="7.85546875" style="2" customWidth="1"/>
    <col min="10756" max="10765" width="0" style="2" hidden="1" customWidth="1"/>
    <col min="10766" max="10766" width="10.7109375" style="2" customWidth="1"/>
    <col min="10767" max="10768" width="9.7109375" style="2" customWidth="1"/>
    <col min="10769" max="10769" width="1.7109375" style="2" customWidth="1"/>
    <col min="10770" max="10770" width="11.42578125" style="2"/>
    <col min="10771" max="10772" width="13.7109375" style="2" customWidth="1"/>
    <col min="10773" max="11006" width="11.42578125" style="2"/>
    <col min="11007" max="11007" width="1.7109375" style="2" customWidth="1"/>
    <col min="11008" max="11008" width="59.5703125" style="2" customWidth="1"/>
    <col min="11009" max="11009" width="10.7109375" style="2" customWidth="1"/>
    <col min="11010" max="11011" width="7.85546875" style="2" customWidth="1"/>
    <col min="11012" max="11021" width="0" style="2" hidden="1" customWidth="1"/>
    <col min="11022" max="11022" width="10.7109375" style="2" customWidth="1"/>
    <col min="11023" max="11024" width="9.7109375" style="2" customWidth="1"/>
    <col min="11025" max="11025" width="1.7109375" style="2" customWidth="1"/>
    <col min="11026" max="11026" width="11.42578125" style="2"/>
    <col min="11027" max="11028" width="13.7109375" style="2" customWidth="1"/>
    <col min="11029" max="11262" width="11.42578125" style="2"/>
    <col min="11263" max="11263" width="1.7109375" style="2" customWidth="1"/>
    <col min="11264" max="11264" width="59.5703125" style="2" customWidth="1"/>
    <col min="11265" max="11265" width="10.7109375" style="2" customWidth="1"/>
    <col min="11266" max="11267" width="7.85546875" style="2" customWidth="1"/>
    <col min="11268" max="11277" width="0" style="2" hidden="1" customWidth="1"/>
    <col min="11278" max="11278" width="10.7109375" style="2" customWidth="1"/>
    <col min="11279" max="11280" width="9.7109375" style="2" customWidth="1"/>
    <col min="11281" max="11281" width="1.7109375" style="2" customWidth="1"/>
    <col min="11282" max="11282" width="11.42578125" style="2"/>
    <col min="11283" max="11284" width="13.7109375" style="2" customWidth="1"/>
    <col min="11285" max="11518" width="11.42578125" style="2"/>
    <col min="11519" max="11519" width="1.7109375" style="2" customWidth="1"/>
    <col min="11520" max="11520" width="59.5703125" style="2" customWidth="1"/>
    <col min="11521" max="11521" width="10.7109375" style="2" customWidth="1"/>
    <col min="11522" max="11523" width="7.85546875" style="2" customWidth="1"/>
    <col min="11524" max="11533" width="0" style="2" hidden="1" customWidth="1"/>
    <col min="11534" max="11534" width="10.7109375" style="2" customWidth="1"/>
    <col min="11535" max="11536" width="9.7109375" style="2" customWidth="1"/>
    <col min="11537" max="11537" width="1.7109375" style="2" customWidth="1"/>
    <col min="11538" max="11538" width="11.42578125" style="2"/>
    <col min="11539" max="11540" width="13.7109375" style="2" customWidth="1"/>
    <col min="11541" max="11774" width="11.42578125" style="2"/>
    <col min="11775" max="11775" width="1.7109375" style="2" customWidth="1"/>
    <col min="11776" max="11776" width="59.5703125" style="2" customWidth="1"/>
    <col min="11777" max="11777" width="10.7109375" style="2" customWidth="1"/>
    <col min="11778" max="11779" width="7.85546875" style="2" customWidth="1"/>
    <col min="11780" max="11789" width="0" style="2" hidden="1" customWidth="1"/>
    <col min="11790" max="11790" width="10.7109375" style="2" customWidth="1"/>
    <col min="11791" max="11792" width="9.7109375" style="2" customWidth="1"/>
    <col min="11793" max="11793" width="1.7109375" style="2" customWidth="1"/>
    <col min="11794" max="11794" width="11.42578125" style="2"/>
    <col min="11795" max="11796" width="13.7109375" style="2" customWidth="1"/>
    <col min="11797" max="12030" width="11.42578125" style="2"/>
    <col min="12031" max="12031" width="1.7109375" style="2" customWidth="1"/>
    <col min="12032" max="12032" width="59.5703125" style="2" customWidth="1"/>
    <col min="12033" max="12033" width="10.7109375" style="2" customWidth="1"/>
    <col min="12034" max="12035" width="7.85546875" style="2" customWidth="1"/>
    <col min="12036" max="12045" width="0" style="2" hidden="1" customWidth="1"/>
    <col min="12046" max="12046" width="10.7109375" style="2" customWidth="1"/>
    <col min="12047" max="12048" width="9.7109375" style="2" customWidth="1"/>
    <col min="12049" max="12049" width="1.7109375" style="2" customWidth="1"/>
    <col min="12050" max="12050" width="11.42578125" style="2"/>
    <col min="12051" max="12052" width="13.7109375" style="2" customWidth="1"/>
    <col min="12053" max="12286" width="11.42578125" style="2"/>
    <col min="12287" max="12287" width="1.7109375" style="2" customWidth="1"/>
    <col min="12288" max="12288" width="59.5703125" style="2" customWidth="1"/>
    <col min="12289" max="12289" width="10.7109375" style="2" customWidth="1"/>
    <col min="12290" max="12291" width="7.85546875" style="2" customWidth="1"/>
    <col min="12292" max="12301" width="0" style="2" hidden="1" customWidth="1"/>
    <col min="12302" max="12302" width="10.7109375" style="2" customWidth="1"/>
    <col min="12303" max="12304" width="9.7109375" style="2" customWidth="1"/>
    <col min="12305" max="12305" width="1.7109375" style="2" customWidth="1"/>
    <col min="12306" max="12306" width="11.42578125" style="2"/>
    <col min="12307" max="12308" width="13.7109375" style="2" customWidth="1"/>
    <col min="12309" max="12542" width="11.42578125" style="2"/>
    <col min="12543" max="12543" width="1.7109375" style="2" customWidth="1"/>
    <col min="12544" max="12544" width="59.5703125" style="2" customWidth="1"/>
    <col min="12545" max="12545" width="10.7109375" style="2" customWidth="1"/>
    <col min="12546" max="12547" width="7.85546875" style="2" customWidth="1"/>
    <col min="12548" max="12557" width="0" style="2" hidden="1" customWidth="1"/>
    <col min="12558" max="12558" width="10.7109375" style="2" customWidth="1"/>
    <col min="12559" max="12560" width="9.7109375" style="2" customWidth="1"/>
    <col min="12561" max="12561" width="1.7109375" style="2" customWidth="1"/>
    <col min="12562" max="12562" width="11.42578125" style="2"/>
    <col min="12563" max="12564" width="13.7109375" style="2" customWidth="1"/>
    <col min="12565" max="12798" width="11.42578125" style="2"/>
    <col min="12799" max="12799" width="1.7109375" style="2" customWidth="1"/>
    <col min="12800" max="12800" width="59.5703125" style="2" customWidth="1"/>
    <col min="12801" max="12801" width="10.7109375" style="2" customWidth="1"/>
    <col min="12802" max="12803" width="7.85546875" style="2" customWidth="1"/>
    <col min="12804" max="12813" width="0" style="2" hidden="1" customWidth="1"/>
    <col min="12814" max="12814" width="10.7109375" style="2" customWidth="1"/>
    <col min="12815" max="12816" width="9.7109375" style="2" customWidth="1"/>
    <col min="12817" max="12817" width="1.7109375" style="2" customWidth="1"/>
    <col min="12818" max="12818" width="11.42578125" style="2"/>
    <col min="12819" max="12820" width="13.7109375" style="2" customWidth="1"/>
    <col min="12821" max="13054" width="11.42578125" style="2"/>
    <col min="13055" max="13055" width="1.7109375" style="2" customWidth="1"/>
    <col min="13056" max="13056" width="59.5703125" style="2" customWidth="1"/>
    <col min="13057" max="13057" width="10.7109375" style="2" customWidth="1"/>
    <col min="13058" max="13059" width="7.85546875" style="2" customWidth="1"/>
    <col min="13060" max="13069" width="0" style="2" hidden="1" customWidth="1"/>
    <col min="13070" max="13070" width="10.7109375" style="2" customWidth="1"/>
    <col min="13071" max="13072" width="9.7109375" style="2" customWidth="1"/>
    <col min="13073" max="13073" width="1.7109375" style="2" customWidth="1"/>
    <col min="13074" max="13074" width="11.42578125" style="2"/>
    <col min="13075" max="13076" width="13.7109375" style="2" customWidth="1"/>
    <col min="13077" max="13310" width="11.42578125" style="2"/>
    <col min="13311" max="13311" width="1.7109375" style="2" customWidth="1"/>
    <col min="13312" max="13312" width="59.5703125" style="2" customWidth="1"/>
    <col min="13313" max="13313" width="10.7109375" style="2" customWidth="1"/>
    <col min="13314" max="13315" width="7.85546875" style="2" customWidth="1"/>
    <col min="13316" max="13325" width="0" style="2" hidden="1" customWidth="1"/>
    <col min="13326" max="13326" width="10.7109375" style="2" customWidth="1"/>
    <col min="13327" max="13328" width="9.7109375" style="2" customWidth="1"/>
    <col min="13329" max="13329" width="1.7109375" style="2" customWidth="1"/>
    <col min="13330" max="13330" width="11.42578125" style="2"/>
    <col min="13331" max="13332" width="13.7109375" style="2" customWidth="1"/>
    <col min="13333" max="13566" width="11.42578125" style="2"/>
    <col min="13567" max="13567" width="1.7109375" style="2" customWidth="1"/>
    <col min="13568" max="13568" width="59.5703125" style="2" customWidth="1"/>
    <col min="13569" max="13569" width="10.7109375" style="2" customWidth="1"/>
    <col min="13570" max="13571" width="7.85546875" style="2" customWidth="1"/>
    <col min="13572" max="13581" width="0" style="2" hidden="1" customWidth="1"/>
    <col min="13582" max="13582" width="10.7109375" style="2" customWidth="1"/>
    <col min="13583" max="13584" width="9.7109375" style="2" customWidth="1"/>
    <col min="13585" max="13585" width="1.7109375" style="2" customWidth="1"/>
    <col min="13586" max="13586" width="11.42578125" style="2"/>
    <col min="13587" max="13588" width="13.7109375" style="2" customWidth="1"/>
    <col min="13589" max="13822" width="11.42578125" style="2"/>
    <col min="13823" max="13823" width="1.7109375" style="2" customWidth="1"/>
    <col min="13824" max="13824" width="59.5703125" style="2" customWidth="1"/>
    <col min="13825" max="13825" width="10.7109375" style="2" customWidth="1"/>
    <col min="13826" max="13827" width="7.85546875" style="2" customWidth="1"/>
    <col min="13828" max="13837" width="0" style="2" hidden="1" customWidth="1"/>
    <col min="13838" max="13838" width="10.7109375" style="2" customWidth="1"/>
    <col min="13839" max="13840" width="9.7109375" style="2" customWidth="1"/>
    <col min="13841" max="13841" width="1.7109375" style="2" customWidth="1"/>
    <col min="13842" max="13842" width="11.42578125" style="2"/>
    <col min="13843" max="13844" width="13.7109375" style="2" customWidth="1"/>
    <col min="13845" max="14078" width="11.42578125" style="2"/>
    <col min="14079" max="14079" width="1.7109375" style="2" customWidth="1"/>
    <col min="14080" max="14080" width="59.5703125" style="2" customWidth="1"/>
    <col min="14081" max="14081" width="10.7109375" style="2" customWidth="1"/>
    <col min="14082" max="14083" width="7.85546875" style="2" customWidth="1"/>
    <col min="14084" max="14093" width="0" style="2" hidden="1" customWidth="1"/>
    <col min="14094" max="14094" width="10.7109375" style="2" customWidth="1"/>
    <col min="14095" max="14096" width="9.7109375" style="2" customWidth="1"/>
    <col min="14097" max="14097" width="1.7109375" style="2" customWidth="1"/>
    <col min="14098" max="14098" width="11.42578125" style="2"/>
    <col min="14099" max="14100" width="13.7109375" style="2" customWidth="1"/>
    <col min="14101" max="14334" width="11.42578125" style="2"/>
    <col min="14335" max="14335" width="1.7109375" style="2" customWidth="1"/>
    <col min="14336" max="14336" width="59.5703125" style="2" customWidth="1"/>
    <col min="14337" max="14337" width="10.7109375" style="2" customWidth="1"/>
    <col min="14338" max="14339" width="7.85546875" style="2" customWidth="1"/>
    <col min="14340" max="14349" width="0" style="2" hidden="1" customWidth="1"/>
    <col min="14350" max="14350" width="10.7109375" style="2" customWidth="1"/>
    <col min="14351" max="14352" width="9.7109375" style="2" customWidth="1"/>
    <col min="14353" max="14353" width="1.7109375" style="2" customWidth="1"/>
    <col min="14354" max="14354" width="11.42578125" style="2"/>
    <col min="14355" max="14356" width="13.7109375" style="2" customWidth="1"/>
    <col min="14357" max="14590" width="11.42578125" style="2"/>
    <col min="14591" max="14591" width="1.7109375" style="2" customWidth="1"/>
    <col min="14592" max="14592" width="59.5703125" style="2" customWidth="1"/>
    <col min="14593" max="14593" width="10.7109375" style="2" customWidth="1"/>
    <col min="14594" max="14595" width="7.85546875" style="2" customWidth="1"/>
    <col min="14596" max="14605" width="0" style="2" hidden="1" customWidth="1"/>
    <col min="14606" max="14606" width="10.7109375" style="2" customWidth="1"/>
    <col min="14607" max="14608" width="9.7109375" style="2" customWidth="1"/>
    <col min="14609" max="14609" width="1.7109375" style="2" customWidth="1"/>
    <col min="14610" max="14610" width="11.42578125" style="2"/>
    <col min="14611" max="14612" width="13.7109375" style="2" customWidth="1"/>
    <col min="14613" max="14846" width="11.42578125" style="2"/>
    <col min="14847" max="14847" width="1.7109375" style="2" customWidth="1"/>
    <col min="14848" max="14848" width="59.5703125" style="2" customWidth="1"/>
    <col min="14849" max="14849" width="10.7109375" style="2" customWidth="1"/>
    <col min="14850" max="14851" width="7.85546875" style="2" customWidth="1"/>
    <col min="14852" max="14861" width="0" style="2" hidden="1" customWidth="1"/>
    <col min="14862" max="14862" width="10.7109375" style="2" customWidth="1"/>
    <col min="14863" max="14864" width="9.7109375" style="2" customWidth="1"/>
    <col min="14865" max="14865" width="1.7109375" style="2" customWidth="1"/>
    <col min="14866" max="14866" width="11.42578125" style="2"/>
    <col min="14867" max="14868" width="13.7109375" style="2" customWidth="1"/>
    <col min="14869" max="15102" width="11.42578125" style="2"/>
    <col min="15103" max="15103" width="1.7109375" style="2" customWidth="1"/>
    <col min="15104" max="15104" width="59.5703125" style="2" customWidth="1"/>
    <col min="15105" max="15105" width="10.7109375" style="2" customWidth="1"/>
    <col min="15106" max="15107" width="7.85546875" style="2" customWidth="1"/>
    <col min="15108" max="15117" width="0" style="2" hidden="1" customWidth="1"/>
    <col min="15118" max="15118" width="10.7109375" style="2" customWidth="1"/>
    <col min="15119" max="15120" width="9.7109375" style="2" customWidth="1"/>
    <col min="15121" max="15121" width="1.7109375" style="2" customWidth="1"/>
    <col min="15122" max="15122" width="11.42578125" style="2"/>
    <col min="15123" max="15124" width="13.7109375" style="2" customWidth="1"/>
    <col min="15125" max="15358" width="11.42578125" style="2"/>
    <col min="15359" max="15359" width="1.7109375" style="2" customWidth="1"/>
    <col min="15360" max="15360" width="59.5703125" style="2" customWidth="1"/>
    <col min="15361" max="15361" width="10.7109375" style="2" customWidth="1"/>
    <col min="15362" max="15363" width="7.85546875" style="2" customWidth="1"/>
    <col min="15364" max="15373" width="0" style="2" hidden="1" customWidth="1"/>
    <col min="15374" max="15374" width="10.7109375" style="2" customWidth="1"/>
    <col min="15375" max="15376" width="9.7109375" style="2" customWidth="1"/>
    <col min="15377" max="15377" width="1.7109375" style="2" customWidth="1"/>
    <col min="15378" max="15378" width="11.42578125" style="2"/>
    <col min="15379" max="15380" width="13.7109375" style="2" customWidth="1"/>
    <col min="15381" max="15614" width="11.42578125" style="2"/>
    <col min="15615" max="15615" width="1.7109375" style="2" customWidth="1"/>
    <col min="15616" max="15616" width="59.5703125" style="2" customWidth="1"/>
    <col min="15617" max="15617" width="10.7109375" style="2" customWidth="1"/>
    <col min="15618" max="15619" width="7.85546875" style="2" customWidth="1"/>
    <col min="15620" max="15629" width="0" style="2" hidden="1" customWidth="1"/>
    <col min="15630" max="15630" width="10.7109375" style="2" customWidth="1"/>
    <col min="15631" max="15632" width="9.7109375" style="2" customWidth="1"/>
    <col min="15633" max="15633" width="1.7109375" style="2" customWidth="1"/>
    <col min="15634" max="15634" width="11.42578125" style="2"/>
    <col min="15635" max="15636" width="13.7109375" style="2" customWidth="1"/>
    <col min="15637" max="15870" width="11.42578125" style="2"/>
    <col min="15871" max="15871" width="1.7109375" style="2" customWidth="1"/>
    <col min="15872" max="15872" width="59.5703125" style="2" customWidth="1"/>
    <col min="15873" max="15873" width="10.7109375" style="2" customWidth="1"/>
    <col min="15874" max="15875" width="7.85546875" style="2" customWidth="1"/>
    <col min="15876" max="15885" width="0" style="2" hidden="1" customWidth="1"/>
    <col min="15886" max="15886" width="10.7109375" style="2" customWidth="1"/>
    <col min="15887" max="15888" width="9.7109375" style="2" customWidth="1"/>
    <col min="15889" max="15889" width="1.7109375" style="2" customWidth="1"/>
    <col min="15890" max="15890" width="11.42578125" style="2"/>
    <col min="15891" max="15892" width="13.7109375" style="2" customWidth="1"/>
    <col min="15893" max="16126" width="11.42578125" style="2"/>
    <col min="16127" max="16127" width="1.7109375" style="2" customWidth="1"/>
    <col min="16128" max="16128" width="59.5703125" style="2" customWidth="1"/>
    <col min="16129" max="16129" width="10.7109375" style="2" customWidth="1"/>
    <col min="16130" max="16131" width="7.85546875" style="2" customWidth="1"/>
    <col min="16132" max="16141" width="0" style="2" hidden="1" customWidth="1"/>
    <col min="16142" max="16142" width="10.7109375" style="2" customWidth="1"/>
    <col min="16143" max="16144" width="9.7109375" style="2" customWidth="1"/>
    <col min="16145" max="16145" width="1.7109375" style="2" customWidth="1"/>
    <col min="16146" max="16146" width="11.42578125" style="2"/>
    <col min="16147" max="16148" width="13.7109375" style="2" customWidth="1"/>
    <col min="16149" max="16384" width="11.42578125" style="2"/>
  </cols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1"/>
    </row>
    <row r="2" spans="1:23" ht="15.75">
      <c r="A2" s="1"/>
      <c r="B2" s="49" t="s">
        <v>77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1"/>
      <c r="U2" s="1"/>
      <c r="V2" s="1"/>
    </row>
    <row r="3" spans="1:23" ht="16.5" customHeight="1">
      <c r="A3" s="1"/>
      <c r="B3" s="49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1"/>
      <c r="U3" s="1"/>
    </row>
    <row r="4" spans="1:2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1" customHeight="1">
      <c r="A5" s="1"/>
      <c r="B5" s="50" t="s">
        <v>1</v>
      </c>
      <c r="C5" s="3" t="s">
        <v>2</v>
      </c>
      <c r="D5" s="52" t="s">
        <v>69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55" t="s">
        <v>3</v>
      </c>
      <c r="R5" s="56"/>
      <c r="S5" s="1"/>
      <c r="T5" s="1"/>
    </row>
    <row r="6" spans="1:23" ht="30.75" customHeight="1">
      <c r="A6" s="1"/>
      <c r="B6" s="51"/>
      <c r="C6" s="4" t="s">
        <v>74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74</v>
      </c>
      <c r="Q6" s="5" t="s">
        <v>16</v>
      </c>
      <c r="R6" s="6" t="s">
        <v>17</v>
      </c>
      <c r="S6" s="1"/>
      <c r="T6" s="1"/>
    </row>
    <row r="7" spans="1:23" ht="21" customHeight="1">
      <c r="A7" s="1"/>
      <c r="B7" s="7" t="s">
        <v>18</v>
      </c>
      <c r="C7" s="8">
        <f>+C8+C44</f>
        <v>5132.4140658800006</v>
      </c>
      <c r="D7" s="8">
        <f>+D8+D44</f>
        <v>767.50095135000015</v>
      </c>
      <c r="E7" s="8">
        <f t="shared" ref="E7:O7" si="0">+E8+E44</f>
        <v>619.35552105999989</v>
      </c>
      <c r="F7" s="8">
        <f t="shared" si="0"/>
        <v>713.47781730000008</v>
      </c>
      <c r="G7" s="8">
        <f t="shared" si="0"/>
        <v>1452.12730394</v>
      </c>
      <c r="H7" s="8">
        <f t="shared" si="0"/>
        <v>737.73882375000005</v>
      </c>
      <c r="I7" s="8">
        <f t="shared" si="0"/>
        <v>719.20885759000009</v>
      </c>
      <c r="J7" s="8">
        <f t="shared" si="0"/>
        <v>763.03410375999999</v>
      </c>
      <c r="K7" s="8">
        <f t="shared" si="0"/>
        <v>0</v>
      </c>
      <c r="L7" s="8">
        <f t="shared" si="0"/>
        <v>0</v>
      </c>
      <c r="M7" s="8">
        <f t="shared" si="0"/>
        <v>0</v>
      </c>
      <c r="N7" s="8">
        <f t="shared" si="0"/>
        <v>0</v>
      </c>
      <c r="O7" s="8">
        <f t="shared" si="0"/>
        <v>0</v>
      </c>
      <c r="P7" s="8">
        <f>SUM(D7:O7)</f>
        <v>5772.4433787500002</v>
      </c>
      <c r="Q7" s="9">
        <f t="shared" ref="Q7:Q48" si="1">+P7-C7</f>
        <v>640.02931286999956</v>
      </c>
      <c r="R7" s="9">
        <f>IFERROR(IF(OR(ABS(Q7/C7 * 100)&gt;200, ABS(Q7)&lt; 0.049), "", Q7/C7 * 100), "")</f>
        <v>12.470336661355489</v>
      </c>
      <c r="S7" s="1"/>
      <c r="T7" s="10"/>
      <c r="V7" s="11"/>
    </row>
    <row r="8" spans="1:23" ht="21" customHeight="1">
      <c r="A8" s="1"/>
      <c r="B8" s="7" t="s">
        <v>19</v>
      </c>
      <c r="C8" s="9">
        <f>+C9+C12+C16+C17+C24+C36</f>
        <v>4947.0785130800004</v>
      </c>
      <c r="D8" s="9">
        <f>+D9+D12+D16+D17+D24+D36</f>
        <v>741.89454967000017</v>
      </c>
      <c r="E8" s="9">
        <f t="shared" ref="E8:O8" si="2">+E9+E12+E16+E17+E24+E36</f>
        <v>592.13866125999994</v>
      </c>
      <c r="F8" s="9">
        <f t="shared" si="2"/>
        <v>684.42418079000004</v>
      </c>
      <c r="G8" s="9">
        <f t="shared" si="2"/>
        <v>1425.37587826</v>
      </c>
      <c r="H8" s="9">
        <f t="shared" si="2"/>
        <v>704.37050695000005</v>
      </c>
      <c r="I8" s="9">
        <f t="shared" si="2"/>
        <v>686.18490716000008</v>
      </c>
      <c r="J8" s="9">
        <f t="shared" si="2"/>
        <v>731.13698519000002</v>
      </c>
      <c r="K8" s="9">
        <f t="shared" si="2"/>
        <v>0</v>
      </c>
      <c r="L8" s="9">
        <f t="shared" si="2"/>
        <v>0</v>
      </c>
      <c r="M8" s="9">
        <f t="shared" si="2"/>
        <v>0</v>
      </c>
      <c r="N8" s="9">
        <f t="shared" si="2"/>
        <v>0</v>
      </c>
      <c r="O8" s="9">
        <f t="shared" si="2"/>
        <v>0</v>
      </c>
      <c r="P8" s="9">
        <f>SUM(D8:O8)</f>
        <v>5565.5256692800003</v>
      </c>
      <c r="Q8" s="9">
        <f t="shared" si="1"/>
        <v>618.44715619999988</v>
      </c>
      <c r="R8" s="9">
        <f t="shared" ref="R8:R53" si="3">IFERROR(IF(OR(ABS(Q8/C8 * 100)&gt;200, ABS(Q8)&lt; 0.049), "", Q8/C8 * 100), "")</f>
        <v>12.501260179413668</v>
      </c>
      <c r="S8" s="1"/>
      <c r="T8" s="10"/>
      <c r="U8" s="11"/>
      <c r="V8" s="11"/>
    </row>
    <row r="9" spans="1:23" ht="21" customHeight="1">
      <c r="A9" s="1"/>
      <c r="B9" s="12" t="s">
        <v>20</v>
      </c>
      <c r="C9" s="13">
        <f>SUM(C10:C11)</f>
        <v>2215.6262487599997</v>
      </c>
      <c r="D9" s="13">
        <f>SUM(D10:D11)</f>
        <v>376.25425088999998</v>
      </c>
      <c r="E9" s="14">
        <f t="shared" ref="E9:O9" si="4">SUM(E10:E11)</f>
        <v>313.58694761000004</v>
      </c>
      <c r="F9" s="14">
        <f t="shared" si="4"/>
        <v>358.20013869000002</v>
      </c>
      <c r="G9" s="14">
        <f t="shared" si="4"/>
        <v>364.39035931000001</v>
      </c>
      <c r="H9" s="14">
        <f t="shared" si="4"/>
        <v>362.77045846999999</v>
      </c>
      <c r="I9" s="14">
        <f t="shared" si="4"/>
        <v>358.64001084</v>
      </c>
      <c r="J9" s="14">
        <f t="shared" si="4"/>
        <v>384.94596602000001</v>
      </c>
      <c r="K9" s="14">
        <f t="shared" si="4"/>
        <v>0</v>
      </c>
      <c r="L9" s="14">
        <f t="shared" si="4"/>
        <v>0</v>
      </c>
      <c r="M9" s="14">
        <f t="shared" si="4"/>
        <v>0</v>
      </c>
      <c r="N9" s="14">
        <f t="shared" si="4"/>
        <v>0</v>
      </c>
      <c r="O9" s="14">
        <f t="shared" si="4"/>
        <v>0</v>
      </c>
      <c r="P9" s="14">
        <f>SUM(D9:O9)</f>
        <v>2518.7881318299997</v>
      </c>
      <c r="Q9" s="14">
        <f t="shared" si="1"/>
        <v>303.16188306999993</v>
      </c>
      <c r="R9" s="14">
        <f t="shared" si="3"/>
        <v>13.682898153046702</v>
      </c>
      <c r="S9" s="1"/>
      <c r="T9" s="10"/>
    </row>
    <row r="10" spans="1:23" ht="15" customHeight="1">
      <c r="A10" s="1"/>
      <c r="B10" s="15" t="s">
        <v>21</v>
      </c>
      <c r="C10" s="16">
        <v>1007.1625276999999</v>
      </c>
      <c r="D10" s="16">
        <v>204.09876256000001</v>
      </c>
      <c r="E10" s="16">
        <v>158.27853944</v>
      </c>
      <c r="F10" s="16">
        <v>155.90993166999999</v>
      </c>
      <c r="G10" s="16">
        <v>171.3294736</v>
      </c>
      <c r="H10" s="16">
        <v>156.69518911</v>
      </c>
      <c r="I10" s="16">
        <v>170.25403065999998</v>
      </c>
      <c r="J10" s="16">
        <v>157.51891436</v>
      </c>
      <c r="K10" s="16"/>
      <c r="L10" s="16"/>
      <c r="M10" s="16"/>
      <c r="N10" s="16"/>
      <c r="O10" s="16"/>
      <c r="P10" s="16">
        <f t="shared" ref="P10:P48" si="5">SUM(D10:O10)</f>
        <v>1174.0848414</v>
      </c>
      <c r="Q10" s="16">
        <f t="shared" si="1"/>
        <v>166.92231370000002</v>
      </c>
      <c r="R10" s="16">
        <f t="shared" si="3"/>
        <v>16.573523052053083</v>
      </c>
      <c r="S10" s="1"/>
      <c r="T10" s="10"/>
    </row>
    <row r="11" spans="1:23" ht="15" customHeight="1">
      <c r="A11" s="1"/>
      <c r="B11" s="15" t="s">
        <v>22</v>
      </c>
      <c r="C11" s="16">
        <v>1208.4637210599999</v>
      </c>
      <c r="D11" s="16">
        <v>172.15548833</v>
      </c>
      <c r="E11" s="16">
        <v>155.30840817000001</v>
      </c>
      <c r="F11" s="16">
        <v>202.29020702</v>
      </c>
      <c r="G11" s="16">
        <v>193.06088571000001</v>
      </c>
      <c r="H11" s="16">
        <v>206.07526935999999</v>
      </c>
      <c r="I11" s="16">
        <v>188.38598018000002</v>
      </c>
      <c r="J11" s="16">
        <v>227.42705165999999</v>
      </c>
      <c r="K11" s="16"/>
      <c r="L11" s="16"/>
      <c r="M11" s="16"/>
      <c r="N11" s="16"/>
      <c r="O11" s="16"/>
      <c r="P11" s="16">
        <f t="shared" si="5"/>
        <v>1344.7032904299999</v>
      </c>
      <c r="Q11" s="16">
        <f t="shared" si="1"/>
        <v>136.23956937000003</v>
      </c>
      <c r="R11" s="16">
        <f t="shared" si="3"/>
        <v>11.273782323436068</v>
      </c>
      <c r="S11" s="1"/>
      <c r="T11" s="10"/>
    </row>
    <row r="12" spans="1:23" ht="21" customHeight="1">
      <c r="A12" s="1"/>
      <c r="B12" s="12" t="s">
        <v>23</v>
      </c>
      <c r="C12" s="13">
        <f>SUM(C13:C15)</f>
        <v>2255.2379710600003</v>
      </c>
      <c r="D12" s="13">
        <f>SUM(D13:D15)</f>
        <v>290.03054058000004</v>
      </c>
      <c r="E12" s="13">
        <f>SUM(E13:E15)</f>
        <v>208.74375823999998</v>
      </c>
      <c r="F12" s="13">
        <f t="shared" ref="F12:J12" si="6">SUM(F13:F15)</f>
        <v>249.20620208999998</v>
      </c>
      <c r="G12" s="13">
        <f t="shared" si="6"/>
        <v>987.94996140000001</v>
      </c>
      <c r="H12" s="13">
        <f t="shared" si="6"/>
        <v>267.65944731999997</v>
      </c>
      <c r="I12" s="13">
        <f t="shared" si="6"/>
        <v>250.6256879</v>
      </c>
      <c r="J12" s="13">
        <f t="shared" si="6"/>
        <v>262.83872475999999</v>
      </c>
      <c r="K12" s="13">
        <f t="shared" ref="K12:O12" si="7">SUM(K13:K15)</f>
        <v>0</v>
      </c>
      <c r="L12" s="13">
        <f t="shared" si="7"/>
        <v>0</v>
      </c>
      <c r="M12" s="13">
        <f t="shared" si="7"/>
        <v>0</v>
      </c>
      <c r="N12" s="13">
        <f t="shared" si="7"/>
        <v>0</v>
      </c>
      <c r="O12" s="13">
        <f t="shared" si="7"/>
        <v>0</v>
      </c>
      <c r="P12" s="13">
        <f>SUM(D12:O12)</f>
        <v>2517.0543222900001</v>
      </c>
      <c r="Q12" s="13">
        <f t="shared" si="1"/>
        <v>261.81635122999978</v>
      </c>
      <c r="R12" s="13">
        <f t="shared" si="3"/>
        <v>11.609256078059985</v>
      </c>
      <c r="S12" s="1"/>
      <c r="T12" s="10"/>
      <c r="W12" s="11"/>
    </row>
    <row r="13" spans="1:23" ht="15" customHeight="1">
      <c r="A13" s="1"/>
      <c r="B13" s="15" t="s">
        <v>21</v>
      </c>
      <c r="C13" s="16">
        <v>839.86645064000004</v>
      </c>
      <c r="D13" s="16">
        <v>6.1974493599999994</v>
      </c>
      <c r="E13" s="16">
        <v>14.747575660000001</v>
      </c>
      <c r="F13" s="16">
        <v>46.206524490000007</v>
      </c>
      <c r="G13" s="16">
        <v>754.30288023000003</v>
      </c>
      <c r="H13" s="16">
        <v>52.626708310000005</v>
      </c>
      <c r="I13" s="16">
        <v>50.084067009999998</v>
      </c>
      <c r="J13" s="16">
        <v>41.685361559999997</v>
      </c>
      <c r="K13" s="16"/>
      <c r="L13" s="16"/>
      <c r="M13" s="16"/>
      <c r="N13" s="16"/>
      <c r="O13" s="16"/>
      <c r="P13" s="16">
        <f t="shared" si="5"/>
        <v>965.85056662000011</v>
      </c>
      <c r="Q13" s="16">
        <f t="shared" si="1"/>
        <v>125.98411598000007</v>
      </c>
      <c r="R13" s="16">
        <f t="shared" si="3"/>
        <v>15.000493933767315</v>
      </c>
      <c r="S13" s="1"/>
      <c r="T13" s="10"/>
    </row>
    <row r="14" spans="1:23" ht="15" customHeight="1">
      <c r="A14" s="1"/>
      <c r="B14" s="15" t="s">
        <v>24</v>
      </c>
      <c r="C14" s="16">
        <v>957.17092196999999</v>
      </c>
      <c r="D14" s="16">
        <v>193.64770957000002</v>
      </c>
      <c r="E14" s="16">
        <v>119.19167783</v>
      </c>
      <c r="F14" s="16">
        <v>131.07970107</v>
      </c>
      <c r="G14" s="16">
        <v>151.82360365</v>
      </c>
      <c r="H14" s="16">
        <v>149.83814774999999</v>
      </c>
      <c r="I14" s="16">
        <v>133.64730686999999</v>
      </c>
      <c r="J14" s="16">
        <v>150.55528588999999</v>
      </c>
      <c r="K14" s="16"/>
      <c r="L14" s="16"/>
      <c r="M14" s="16"/>
      <c r="N14" s="16"/>
      <c r="O14" s="16"/>
      <c r="P14" s="16">
        <f t="shared" si="5"/>
        <v>1029.7834326299999</v>
      </c>
      <c r="Q14" s="16">
        <f t="shared" si="1"/>
        <v>72.612510659999884</v>
      </c>
      <c r="R14" s="16">
        <f t="shared" si="3"/>
        <v>7.5861592734715071</v>
      </c>
      <c r="S14" s="1"/>
      <c r="T14" s="10"/>
    </row>
    <row r="15" spans="1:23" ht="15" customHeight="1">
      <c r="A15" s="1"/>
      <c r="B15" s="15" t="s">
        <v>25</v>
      </c>
      <c r="C15" s="16">
        <v>458.20059844999997</v>
      </c>
      <c r="D15" s="16">
        <v>90.185381649999997</v>
      </c>
      <c r="E15" s="16">
        <v>74.804504749999992</v>
      </c>
      <c r="F15" s="16">
        <v>71.91997653</v>
      </c>
      <c r="G15" s="16">
        <v>81.823477519999997</v>
      </c>
      <c r="H15" s="16">
        <v>65.194591259999996</v>
      </c>
      <c r="I15" s="16">
        <v>66.89431402000001</v>
      </c>
      <c r="J15" s="16">
        <v>70.598077309999994</v>
      </c>
      <c r="K15" s="16"/>
      <c r="L15" s="16"/>
      <c r="M15" s="16"/>
      <c r="N15" s="16"/>
      <c r="O15" s="16"/>
      <c r="P15" s="16">
        <f t="shared" si="5"/>
        <v>521.42032303999997</v>
      </c>
      <c r="Q15" s="16">
        <f t="shared" si="1"/>
        <v>63.219724589999998</v>
      </c>
      <c r="R15" s="16">
        <f t="shared" si="3"/>
        <v>13.797390226869968</v>
      </c>
      <c r="S15" s="1"/>
      <c r="T15" s="10"/>
    </row>
    <row r="16" spans="1:23" ht="21" customHeight="1">
      <c r="A16" s="1"/>
      <c r="B16" s="12" t="s">
        <v>26</v>
      </c>
      <c r="C16" s="13">
        <v>213.64918036999998</v>
      </c>
      <c r="D16" s="13">
        <v>32.348088109999999</v>
      </c>
      <c r="E16" s="13">
        <v>30.021731629999998</v>
      </c>
      <c r="F16" s="13">
        <v>36.027690710000002</v>
      </c>
      <c r="G16" s="13">
        <v>31.435842179999998</v>
      </c>
      <c r="H16" s="13">
        <v>32.405706699999996</v>
      </c>
      <c r="I16" s="13">
        <v>34.038229559999998</v>
      </c>
      <c r="J16" s="13">
        <v>38.885575839999994</v>
      </c>
      <c r="K16" s="13"/>
      <c r="L16" s="13"/>
      <c r="M16" s="13"/>
      <c r="N16" s="13"/>
      <c r="O16" s="13"/>
      <c r="P16" s="13">
        <f t="shared" si="5"/>
        <v>235.16286473</v>
      </c>
      <c r="Q16" s="13">
        <f t="shared" si="1"/>
        <v>21.513684360000013</v>
      </c>
      <c r="R16" s="13">
        <f t="shared" si="3"/>
        <v>10.069631122732313</v>
      </c>
      <c r="S16" s="1"/>
      <c r="T16" s="10"/>
    </row>
    <row r="17" spans="1:24" ht="21" customHeight="1">
      <c r="A17" s="1"/>
      <c r="B17" s="12" t="s">
        <v>27</v>
      </c>
      <c r="C17" s="13">
        <f>SUM(C18:C23)</f>
        <v>140.05551738999998</v>
      </c>
      <c r="D17" s="13">
        <f>SUM(D18:D23)</f>
        <v>24.526651269999999</v>
      </c>
      <c r="E17" s="13">
        <f>SUM(E18:E23)</f>
        <v>19.882915440000001</v>
      </c>
      <c r="F17" s="13">
        <f t="shared" ref="F17:J17" si="8">SUM(F18:F23)</f>
        <v>20.19157581</v>
      </c>
      <c r="G17" s="13">
        <f t="shared" si="8"/>
        <v>21.068471710000001</v>
      </c>
      <c r="H17" s="13">
        <f t="shared" si="8"/>
        <v>20.835100740000001</v>
      </c>
      <c r="I17" s="13">
        <f t="shared" si="8"/>
        <v>21.290593410000003</v>
      </c>
      <c r="J17" s="13">
        <f t="shared" si="8"/>
        <v>23.530384950000002</v>
      </c>
      <c r="K17" s="13">
        <f t="shared" ref="K17:O17" si="9">SUM(K18:K23)</f>
        <v>0</v>
      </c>
      <c r="L17" s="13">
        <f t="shared" si="9"/>
        <v>0</v>
      </c>
      <c r="M17" s="13">
        <f t="shared" si="9"/>
        <v>0</v>
      </c>
      <c r="N17" s="13">
        <f t="shared" si="9"/>
        <v>0</v>
      </c>
      <c r="O17" s="13">
        <f t="shared" si="9"/>
        <v>0</v>
      </c>
      <c r="P17" s="13">
        <f>SUM(D17:O17)</f>
        <v>151.32569333000001</v>
      </c>
      <c r="Q17" s="13">
        <f t="shared" si="1"/>
        <v>11.27017594000003</v>
      </c>
      <c r="R17" s="13">
        <f t="shared" si="3"/>
        <v>8.0469346370817991</v>
      </c>
      <c r="S17" s="1"/>
      <c r="T17" s="10"/>
    </row>
    <row r="18" spans="1:24" ht="15" customHeight="1">
      <c r="A18" s="1"/>
      <c r="B18" s="15" t="s">
        <v>28</v>
      </c>
      <c r="C18" s="16">
        <v>16.554540880000001</v>
      </c>
      <c r="D18" s="16">
        <v>2.1418552499999999</v>
      </c>
      <c r="E18" s="16">
        <v>2.1553232700000002</v>
      </c>
      <c r="F18" s="16">
        <v>2.9422967299999998</v>
      </c>
      <c r="G18" s="16">
        <v>2.6481703699999999</v>
      </c>
      <c r="H18" s="16">
        <v>2.5266983700000001</v>
      </c>
      <c r="I18" s="16">
        <v>2.3257631700000001</v>
      </c>
      <c r="J18" s="16">
        <v>2.9691781099999996</v>
      </c>
      <c r="K18" s="16"/>
      <c r="L18" s="16"/>
      <c r="M18" s="16"/>
      <c r="N18" s="16"/>
      <c r="O18" s="16"/>
      <c r="P18" s="16">
        <f t="shared" si="5"/>
        <v>17.709285270000002</v>
      </c>
      <c r="Q18" s="16">
        <f t="shared" si="1"/>
        <v>1.1547443900000012</v>
      </c>
      <c r="R18" s="16">
        <f t="shared" si="3"/>
        <v>6.9753936298836274</v>
      </c>
      <c r="S18" s="1"/>
      <c r="T18" s="10"/>
    </row>
    <row r="19" spans="1:24" ht="15" customHeight="1">
      <c r="A19" s="1"/>
      <c r="B19" s="15" t="s">
        <v>29</v>
      </c>
      <c r="C19" s="16">
        <v>60.305877349999996</v>
      </c>
      <c r="D19" s="16">
        <v>11.411347939999999</v>
      </c>
      <c r="E19" s="16">
        <v>8.0884466800000006</v>
      </c>
      <c r="F19" s="16">
        <v>7.4900614400000007</v>
      </c>
      <c r="G19" s="16">
        <v>8.9332558500000019</v>
      </c>
      <c r="H19" s="16">
        <v>9.0506456199999992</v>
      </c>
      <c r="I19" s="16">
        <v>9.3855545400000011</v>
      </c>
      <c r="J19" s="16">
        <v>9.8758627400000005</v>
      </c>
      <c r="K19" s="16"/>
      <c r="L19" s="16"/>
      <c r="M19" s="16"/>
      <c r="N19" s="16"/>
      <c r="O19" s="16"/>
      <c r="P19" s="16">
        <f t="shared" si="5"/>
        <v>64.235174810000004</v>
      </c>
      <c r="Q19" s="16">
        <f t="shared" si="1"/>
        <v>3.9292974600000079</v>
      </c>
      <c r="R19" s="16">
        <f t="shared" si="3"/>
        <v>6.5156127937503721</v>
      </c>
      <c r="S19" s="1"/>
      <c r="T19" s="10"/>
    </row>
    <row r="20" spans="1:24" ht="15" customHeight="1">
      <c r="A20" s="1"/>
      <c r="B20" s="15" t="s">
        <v>30</v>
      </c>
      <c r="C20" s="16">
        <v>16.89801405</v>
      </c>
      <c r="D20" s="16">
        <v>2.8361586399999998</v>
      </c>
      <c r="E20" s="16">
        <v>2.4269306200000003</v>
      </c>
      <c r="F20" s="16">
        <v>3.1490055899999998</v>
      </c>
      <c r="G20" s="16">
        <v>2.5451416099999999</v>
      </c>
      <c r="H20" s="16">
        <v>2.7254574000000003</v>
      </c>
      <c r="I20" s="16">
        <v>2.8394700400000001</v>
      </c>
      <c r="J20" s="16">
        <v>3.9668218900000003</v>
      </c>
      <c r="K20" s="16"/>
      <c r="L20" s="16"/>
      <c r="M20" s="16"/>
      <c r="N20" s="16"/>
      <c r="O20" s="16"/>
      <c r="P20" s="16">
        <f t="shared" si="5"/>
        <v>20.488985790000001</v>
      </c>
      <c r="Q20" s="16">
        <f t="shared" si="1"/>
        <v>3.5909717400000005</v>
      </c>
      <c r="R20" s="16">
        <f t="shared" si="3"/>
        <v>21.250850717572938</v>
      </c>
      <c r="S20" s="1"/>
      <c r="T20" s="10"/>
    </row>
    <row r="21" spans="1:24" ht="15" customHeight="1">
      <c r="A21" s="1"/>
      <c r="B21" s="15" t="s">
        <v>31</v>
      </c>
      <c r="C21" s="16">
        <v>42.509836299999996</v>
      </c>
      <c r="D21" s="16">
        <v>6.9201431300000005</v>
      </c>
      <c r="E21" s="16">
        <v>6.0499522099999998</v>
      </c>
      <c r="F21" s="16">
        <v>5.5397766200000005</v>
      </c>
      <c r="G21" s="16">
        <v>6.2786742699999998</v>
      </c>
      <c r="H21" s="16">
        <v>6.4448162800000004</v>
      </c>
      <c r="I21" s="16">
        <v>6.6576574700000002</v>
      </c>
      <c r="J21" s="16">
        <v>6.6660007399999994</v>
      </c>
      <c r="K21" s="16"/>
      <c r="L21" s="16"/>
      <c r="M21" s="16"/>
      <c r="N21" s="16"/>
      <c r="O21" s="16"/>
      <c r="P21" s="16">
        <f t="shared" si="5"/>
        <v>44.557020720000004</v>
      </c>
      <c r="Q21" s="16">
        <f>+P21-C21</f>
        <v>2.0471844200000078</v>
      </c>
      <c r="R21" s="16">
        <f t="shared" si="3"/>
        <v>4.8157899398921185</v>
      </c>
      <c r="S21" s="1"/>
      <c r="T21" s="10"/>
    </row>
    <row r="22" spans="1:24" ht="15" customHeight="1">
      <c r="A22" s="1"/>
      <c r="B22" s="15" t="s">
        <v>32</v>
      </c>
      <c r="C22" s="16">
        <v>0.46345747999999998</v>
      </c>
      <c r="D22" s="16">
        <v>5.4990009999999999E-2</v>
      </c>
      <c r="E22" s="16">
        <v>5.1216459999999998E-2</v>
      </c>
      <c r="F22" s="16">
        <v>3.3731690000000002E-2</v>
      </c>
      <c r="G22" s="16">
        <v>5.079765E-2</v>
      </c>
      <c r="H22" s="16">
        <v>8.7483069999999996E-2</v>
      </c>
      <c r="I22" s="16">
        <v>8.2148189999999996E-2</v>
      </c>
      <c r="J22" s="16">
        <v>5.2521470000000001E-2</v>
      </c>
      <c r="K22" s="16"/>
      <c r="L22" s="16"/>
      <c r="M22" s="16"/>
      <c r="N22" s="16"/>
      <c r="O22" s="16"/>
      <c r="P22" s="16">
        <f t="shared" si="5"/>
        <v>0.41288854000000003</v>
      </c>
      <c r="Q22" s="16">
        <f t="shared" si="1"/>
        <v>-5.0568939999999951E-2</v>
      </c>
      <c r="R22" s="16">
        <f t="shared" si="3"/>
        <v>-10.911236128932465</v>
      </c>
      <c r="S22" s="1"/>
      <c r="T22" s="10"/>
      <c r="X22" s="17"/>
    </row>
    <row r="23" spans="1:24" ht="15" customHeight="1">
      <c r="A23" s="1"/>
      <c r="B23" s="15" t="s">
        <v>33</v>
      </c>
      <c r="C23" s="16">
        <v>3.3237913300000002</v>
      </c>
      <c r="D23" s="16">
        <v>1.1621563000000001</v>
      </c>
      <c r="E23" s="16">
        <v>1.1110462000000001</v>
      </c>
      <c r="F23" s="16">
        <v>1.0367037399999999</v>
      </c>
      <c r="G23" s="16">
        <v>0.61243196</v>
      </c>
      <c r="H23" s="16">
        <v>0</v>
      </c>
      <c r="I23" s="16">
        <v>0</v>
      </c>
      <c r="J23" s="16">
        <v>0</v>
      </c>
      <c r="K23" s="16"/>
      <c r="L23" s="16"/>
      <c r="M23" s="16"/>
      <c r="N23" s="16"/>
      <c r="O23" s="16"/>
      <c r="P23" s="16">
        <f t="shared" si="5"/>
        <v>3.9223382</v>
      </c>
      <c r="Q23" s="16">
        <f t="shared" si="1"/>
        <v>0.59854686999999984</v>
      </c>
      <c r="R23" s="16">
        <f t="shared" si="3"/>
        <v>18.007955691971787</v>
      </c>
      <c r="S23" s="1"/>
      <c r="T23" s="10"/>
    </row>
    <row r="24" spans="1:24" ht="21" customHeight="1">
      <c r="A24" s="1"/>
      <c r="B24" s="12" t="s">
        <v>34</v>
      </c>
      <c r="C24" s="13">
        <f>SUM(C25:C29,C32:C33)</f>
        <v>73.908490979999996</v>
      </c>
      <c r="D24" s="13">
        <f>SUM(D25:D29,D32:D33)</f>
        <v>11.02462588</v>
      </c>
      <c r="E24" s="13">
        <f t="shared" ref="E24:J24" si="10">SUM(E25:E29,E32:E33)</f>
        <v>12.083126879999998</v>
      </c>
      <c r="F24" s="13">
        <f t="shared" si="10"/>
        <v>13.620430270000002</v>
      </c>
      <c r="G24" s="13">
        <f t="shared" si="10"/>
        <v>12.197311830000002</v>
      </c>
      <c r="H24" s="13">
        <f t="shared" si="10"/>
        <v>13.42090606</v>
      </c>
      <c r="I24" s="13">
        <f t="shared" si="10"/>
        <v>14.326269379999999</v>
      </c>
      <c r="J24" s="13">
        <f t="shared" si="10"/>
        <v>14.106456919999999</v>
      </c>
      <c r="K24" s="13">
        <f t="shared" ref="K24:N24" si="11">SUM(K25:K29,K32:K33)</f>
        <v>0</v>
      </c>
      <c r="L24" s="13">
        <f t="shared" si="11"/>
        <v>0</v>
      </c>
      <c r="M24" s="13">
        <f t="shared" si="11"/>
        <v>0</v>
      </c>
      <c r="N24" s="13">
        <f t="shared" si="11"/>
        <v>0</v>
      </c>
      <c r="O24" s="13">
        <f>SUM(O25:O29,O32:O33)</f>
        <v>0</v>
      </c>
      <c r="P24" s="13">
        <f>SUM(D24:O24)</f>
        <v>90.779127219999992</v>
      </c>
      <c r="Q24" s="13">
        <f t="shared" si="1"/>
        <v>16.870636239999996</v>
      </c>
      <c r="R24" s="13">
        <f t="shared" si="3"/>
        <v>22.826384379252545</v>
      </c>
      <c r="S24" s="1"/>
      <c r="T24" s="10"/>
    </row>
    <row r="25" spans="1:24" ht="15" customHeight="1">
      <c r="A25" s="1"/>
      <c r="B25" s="15" t="s">
        <v>35</v>
      </c>
      <c r="C25" s="16">
        <v>42.131872710000003</v>
      </c>
      <c r="D25" s="16">
        <v>6.7315423899999995</v>
      </c>
      <c r="E25" s="16">
        <v>7.4191265899999994</v>
      </c>
      <c r="F25" s="16">
        <v>8.4907488799999999</v>
      </c>
      <c r="G25" s="16">
        <v>7.4725469100000002</v>
      </c>
      <c r="H25" s="16">
        <v>7.4795590300000008</v>
      </c>
      <c r="I25" s="16">
        <v>8.8423724899999989</v>
      </c>
      <c r="J25" s="16">
        <v>8.8981925300000011</v>
      </c>
      <c r="K25" s="16"/>
      <c r="L25" s="16"/>
      <c r="M25" s="16"/>
      <c r="N25" s="16"/>
      <c r="O25" s="16"/>
      <c r="P25" s="16">
        <f t="shared" si="5"/>
        <v>55.334088820000005</v>
      </c>
      <c r="Q25" s="16">
        <f t="shared" si="1"/>
        <v>13.202216110000002</v>
      </c>
      <c r="R25" s="16">
        <f t="shared" si="3"/>
        <v>31.335459975569645</v>
      </c>
      <c r="S25" s="1"/>
      <c r="T25" s="10"/>
    </row>
    <row r="26" spans="1:24" ht="15" hidden="1" customHeight="1">
      <c r="A26" s="18"/>
      <c r="B26" s="15" t="s">
        <v>36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/>
      <c r="M26" s="16"/>
      <c r="N26" s="16"/>
      <c r="O26" s="16"/>
      <c r="P26" s="16">
        <f t="shared" si="5"/>
        <v>0</v>
      </c>
      <c r="Q26" s="16">
        <f t="shared" si="1"/>
        <v>0</v>
      </c>
      <c r="R26" s="16" t="str">
        <f t="shared" si="3"/>
        <v/>
      </c>
      <c r="S26" s="1"/>
      <c r="T26" s="10"/>
    </row>
    <row r="27" spans="1:24" ht="15" hidden="1" customHeight="1">
      <c r="A27" s="18"/>
      <c r="B27" s="15" t="s">
        <v>37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>
        <f t="shared" si="5"/>
        <v>0</v>
      </c>
      <c r="Q27" s="16">
        <f t="shared" si="1"/>
        <v>0</v>
      </c>
      <c r="R27" s="16" t="str">
        <f t="shared" si="3"/>
        <v/>
      </c>
      <c r="S27" s="1"/>
      <c r="T27" s="10"/>
    </row>
    <row r="28" spans="1:24" ht="15" customHeight="1">
      <c r="A28" s="1"/>
      <c r="B28" s="15" t="s">
        <v>38</v>
      </c>
      <c r="C28" s="16">
        <v>16.29925029</v>
      </c>
      <c r="D28" s="16">
        <v>2.0693807900000003</v>
      </c>
      <c r="E28" s="16">
        <v>2.50862644</v>
      </c>
      <c r="F28" s="16">
        <v>2.6655300000000004</v>
      </c>
      <c r="G28" s="16">
        <v>2.4939499399999998</v>
      </c>
      <c r="H28" s="16">
        <v>2.8399243299999997</v>
      </c>
      <c r="I28" s="16">
        <v>2.93010115</v>
      </c>
      <c r="J28" s="16">
        <v>3.0106919400000001</v>
      </c>
      <c r="K28" s="16"/>
      <c r="L28" s="16"/>
      <c r="M28" s="16"/>
      <c r="N28" s="16"/>
      <c r="O28" s="16"/>
      <c r="P28" s="16">
        <f t="shared" si="5"/>
        <v>18.51820459</v>
      </c>
      <c r="Q28" s="16">
        <f t="shared" si="1"/>
        <v>2.2189543</v>
      </c>
      <c r="R28" s="16">
        <f t="shared" si="3"/>
        <v>13.61384272601412</v>
      </c>
      <c r="S28" s="1"/>
      <c r="T28" s="10"/>
    </row>
    <row r="29" spans="1:24" ht="15" hidden="1" customHeight="1">
      <c r="A29" s="18"/>
      <c r="B29" s="15" t="s">
        <v>39</v>
      </c>
      <c r="C29" s="16">
        <f>+C30+C31</f>
        <v>0</v>
      </c>
      <c r="D29" s="16">
        <f>+D30+D31</f>
        <v>0</v>
      </c>
      <c r="E29" s="16">
        <f>+E30+E31</f>
        <v>0</v>
      </c>
      <c r="F29" s="16">
        <f t="shared" ref="F29:J29" si="12">+F30+F31</f>
        <v>0</v>
      </c>
      <c r="G29" s="16">
        <f t="shared" si="12"/>
        <v>0</v>
      </c>
      <c r="H29" s="16">
        <f t="shared" si="12"/>
        <v>0</v>
      </c>
      <c r="I29" s="16">
        <f t="shared" si="12"/>
        <v>0</v>
      </c>
      <c r="J29" s="16">
        <f t="shared" si="12"/>
        <v>0</v>
      </c>
      <c r="K29" s="16">
        <f t="shared" ref="K29:O29" si="13">+K30+K31</f>
        <v>0</v>
      </c>
      <c r="L29" s="16">
        <f t="shared" si="13"/>
        <v>0</v>
      </c>
      <c r="M29" s="16">
        <f t="shared" si="13"/>
        <v>0</v>
      </c>
      <c r="N29" s="16">
        <f t="shared" si="13"/>
        <v>0</v>
      </c>
      <c r="O29" s="16">
        <f t="shared" si="13"/>
        <v>0</v>
      </c>
      <c r="P29" s="16">
        <f>SUM(D29:O29)</f>
        <v>0</v>
      </c>
      <c r="Q29" s="16">
        <f t="shared" si="1"/>
        <v>0</v>
      </c>
      <c r="R29" s="16" t="str">
        <f t="shared" si="3"/>
        <v/>
      </c>
      <c r="S29" s="1"/>
      <c r="T29" s="10"/>
    </row>
    <row r="30" spans="1:24" ht="15" hidden="1" customHeight="1">
      <c r="A30" s="18"/>
      <c r="B30" s="19" t="s">
        <v>40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/>
      <c r="L30" s="16"/>
      <c r="M30" s="16"/>
      <c r="N30" s="16"/>
      <c r="O30" s="16"/>
      <c r="P30" s="16">
        <f t="shared" si="5"/>
        <v>0</v>
      </c>
      <c r="Q30" s="16">
        <f t="shared" si="1"/>
        <v>0</v>
      </c>
      <c r="R30" s="16" t="str">
        <f t="shared" si="3"/>
        <v/>
      </c>
      <c r="S30" s="1"/>
      <c r="T30" s="10"/>
    </row>
    <row r="31" spans="1:24" ht="15" hidden="1" customHeight="1">
      <c r="A31" s="18"/>
      <c r="B31" s="19" t="s">
        <v>41</v>
      </c>
      <c r="C31" s="16"/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/>
      <c r="L31" s="16"/>
      <c r="M31" s="16"/>
      <c r="N31" s="16"/>
      <c r="O31" s="16"/>
      <c r="P31" s="16">
        <f t="shared" si="5"/>
        <v>0</v>
      </c>
      <c r="Q31" s="16">
        <f t="shared" si="1"/>
        <v>0</v>
      </c>
      <c r="R31" s="16" t="str">
        <f t="shared" si="3"/>
        <v/>
      </c>
      <c r="S31" s="1"/>
      <c r="T31" s="10"/>
    </row>
    <row r="32" spans="1:24" ht="15" customHeight="1">
      <c r="A32" s="1"/>
      <c r="B32" s="15" t="s">
        <v>42</v>
      </c>
      <c r="C32" s="16">
        <v>15.47736798</v>
      </c>
      <c r="D32" s="16">
        <v>2.21505017</v>
      </c>
      <c r="E32" s="16">
        <v>2.1551840699999998</v>
      </c>
      <c r="F32" s="16">
        <v>2.4496661099999999</v>
      </c>
      <c r="G32" s="16">
        <v>2.2291675</v>
      </c>
      <c r="H32" s="16">
        <v>3.1013237</v>
      </c>
      <c r="I32" s="16">
        <v>2.55379574</v>
      </c>
      <c r="J32" s="16">
        <v>2.1808498100000002</v>
      </c>
      <c r="K32" s="16"/>
      <c r="L32" s="16"/>
      <c r="M32" s="16"/>
      <c r="N32" s="16"/>
      <c r="O32" s="16"/>
      <c r="P32" s="16">
        <f t="shared" si="5"/>
        <v>16.885037100000002</v>
      </c>
      <c r="Q32" s="16">
        <f>+P32-C32</f>
        <v>1.4076691200000013</v>
      </c>
      <c r="R32" s="16">
        <f t="shared" si="3"/>
        <v>9.095016166954256</v>
      </c>
      <c r="S32" s="1"/>
      <c r="T32" s="10"/>
    </row>
    <row r="33" spans="1:20" ht="15" customHeight="1">
      <c r="A33" s="20"/>
      <c r="B33" s="21" t="s">
        <v>43</v>
      </c>
      <c r="C33" s="16">
        <f>+C34+C35</f>
        <v>0</v>
      </c>
      <c r="D33" s="16">
        <f>+D34+D35</f>
        <v>8.6525300000000003E-3</v>
      </c>
      <c r="E33" s="16">
        <f>+E34+E35</f>
        <v>1.8978000000000002E-4</v>
      </c>
      <c r="F33" s="16">
        <f t="shared" ref="F33:J33" si="14">+F34+F35</f>
        <v>1.448528E-2</v>
      </c>
      <c r="G33" s="16">
        <f t="shared" si="14"/>
        <v>1.64748E-3</v>
      </c>
      <c r="H33" s="16">
        <f t="shared" si="14"/>
        <v>9.9000000000000008E-5</v>
      </c>
      <c r="I33" s="16">
        <f t="shared" si="14"/>
        <v>0</v>
      </c>
      <c r="J33" s="16">
        <f t="shared" si="14"/>
        <v>1.6722639999999997E-2</v>
      </c>
      <c r="K33" s="16">
        <f t="shared" ref="K33:O33" si="15">+K34+K35</f>
        <v>0</v>
      </c>
      <c r="L33" s="16">
        <f t="shared" si="15"/>
        <v>0</v>
      </c>
      <c r="M33" s="16">
        <f t="shared" si="15"/>
        <v>0</v>
      </c>
      <c r="N33" s="16">
        <f t="shared" si="15"/>
        <v>0</v>
      </c>
      <c r="O33" s="16">
        <f t="shared" si="15"/>
        <v>0</v>
      </c>
      <c r="P33" s="16">
        <f>SUM(D33:O33)</f>
        <v>4.1796710000000001E-2</v>
      </c>
      <c r="Q33" s="16">
        <f t="shared" ref="Q33:Q35" si="16">+P33-C33</f>
        <v>4.1796710000000001E-2</v>
      </c>
      <c r="R33" s="16" t="str">
        <f t="shared" si="3"/>
        <v/>
      </c>
      <c r="S33" s="1"/>
      <c r="T33" s="10"/>
    </row>
    <row r="34" spans="1:20" ht="15" hidden="1" customHeight="1">
      <c r="A34" s="22"/>
      <c r="B34" s="23" t="s">
        <v>44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>
        <f t="shared" ref="P34:P35" si="17">SUM(D34:O34)</f>
        <v>0</v>
      </c>
      <c r="Q34" s="16">
        <f t="shared" si="16"/>
        <v>0</v>
      </c>
      <c r="R34" s="16" t="str">
        <f t="shared" si="3"/>
        <v/>
      </c>
      <c r="S34" s="1"/>
      <c r="T34" s="10"/>
    </row>
    <row r="35" spans="1:20" ht="15" hidden="1" customHeight="1">
      <c r="A35" s="22"/>
      <c r="B35" s="23" t="s">
        <v>45</v>
      </c>
      <c r="C35" s="16"/>
      <c r="D35" s="16">
        <v>8.6525300000000003E-3</v>
      </c>
      <c r="E35" s="16">
        <v>1.8978000000000002E-4</v>
      </c>
      <c r="F35" s="16">
        <v>1.448528E-2</v>
      </c>
      <c r="G35" s="16">
        <v>1.64748E-3</v>
      </c>
      <c r="H35" s="16">
        <v>9.9000000000000008E-5</v>
      </c>
      <c r="I35" s="16">
        <v>0</v>
      </c>
      <c r="J35" s="16">
        <v>1.6722639999999997E-2</v>
      </c>
      <c r="K35" s="16"/>
      <c r="L35" s="16"/>
      <c r="M35" s="16"/>
      <c r="N35" s="16"/>
      <c r="O35" s="16"/>
      <c r="P35" s="16">
        <f t="shared" si="17"/>
        <v>4.1796710000000001E-2</v>
      </c>
      <c r="Q35" s="16">
        <f t="shared" si="16"/>
        <v>4.1796710000000001E-2</v>
      </c>
      <c r="R35" s="16" t="str">
        <f t="shared" si="3"/>
        <v/>
      </c>
      <c r="S35" s="1"/>
      <c r="T35" s="10"/>
    </row>
    <row r="36" spans="1:20" ht="21" customHeight="1">
      <c r="A36" s="1"/>
      <c r="B36" s="12" t="s">
        <v>46</v>
      </c>
      <c r="C36" s="13">
        <f>SUM(C37:C43)</f>
        <v>48.601104519999993</v>
      </c>
      <c r="D36" s="13">
        <f>SUM(D37:D43)</f>
        <v>7.7103929399999993</v>
      </c>
      <c r="E36" s="13">
        <f>SUM(E37:E43)</f>
        <v>7.8201814600000006</v>
      </c>
      <c r="F36" s="13">
        <f t="shared" ref="F36:J36" si="18">SUM(F37:F43)</f>
        <v>7.1781432200000008</v>
      </c>
      <c r="G36" s="13">
        <f t="shared" si="18"/>
        <v>8.3339318300000009</v>
      </c>
      <c r="H36" s="13">
        <f t="shared" si="18"/>
        <v>7.2788876600000005</v>
      </c>
      <c r="I36" s="13">
        <f t="shared" si="18"/>
        <v>7.26411607</v>
      </c>
      <c r="J36" s="13">
        <f t="shared" si="18"/>
        <v>6.8298766999999998</v>
      </c>
      <c r="K36" s="13">
        <f t="shared" ref="K36:O36" si="19">SUM(K37:K43)</f>
        <v>0</v>
      </c>
      <c r="L36" s="13">
        <f t="shared" si="19"/>
        <v>0</v>
      </c>
      <c r="M36" s="13">
        <f t="shared" si="19"/>
        <v>0</v>
      </c>
      <c r="N36" s="13">
        <f t="shared" si="19"/>
        <v>0</v>
      </c>
      <c r="O36" s="13">
        <f t="shared" si="19"/>
        <v>0</v>
      </c>
      <c r="P36" s="13">
        <f>SUM(D36:O36)</f>
        <v>52.415529880000001</v>
      </c>
      <c r="Q36" s="13">
        <f t="shared" si="1"/>
        <v>3.8144253600000084</v>
      </c>
      <c r="R36" s="13">
        <f t="shared" si="3"/>
        <v>7.848433482474297</v>
      </c>
      <c r="S36" s="1"/>
      <c r="T36" s="10"/>
    </row>
    <row r="37" spans="1:20" ht="15" customHeight="1">
      <c r="A37" s="1"/>
      <c r="B37" s="15" t="s">
        <v>47</v>
      </c>
      <c r="C37" s="16">
        <v>11.95358302</v>
      </c>
      <c r="D37" s="16">
        <v>1.6663607499999999</v>
      </c>
      <c r="E37" s="16">
        <v>2.1646796100000003</v>
      </c>
      <c r="F37" s="16">
        <v>1.99572452</v>
      </c>
      <c r="G37" s="16">
        <v>2.0328789899999999</v>
      </c>
      <c r="H37" s="16">
        <v>1.8423596600000001</v>
      </c>
      <c r="I37" s="16">
        <v>1.7435585699999998</v>
      </c>
      <c r="J37" s="16">
        <v>1.6517217</v>
      </c>
      <c r="K37" s="16"/>
      <c r="L37" s="16"/>
      <c r="M37" s="16"/>
      <c r="N37" s="16"/>
      <c r="O37" s="16"/>
      <c r="P37" s="16">
        <f t="shared" si="5"/>
        <v>13.0972838</v>
      </c>
      <c r="Q37" s="16">
        <f t="shared" si="1"/>
        <v>1.1437007799999996</v>
      </c>
      <c r="R37" s="16">
        <f t="shared" si="3"/>
        <v>9.5678490548518358</v>
      </c>
      <c r="S37" s="1"/>
      <c r="T37" s="10"/>
    </row>
    <row r="38" spans="1:20" ht="15" customHeight="1">
      <c r="A38" s="1"/>
      <c r="B38" s="15" t="s">
        <v>48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/>
      <c r="L38" s="16"/>
      <c r="M38" s="16"/>
      <c r="N38" s="16"/>
      <c r="O38" s="16"/>
      <c r="P38" s="16">
        <f t="shared" si="5"/>
        <v>0</v>
      </c>
      <c r="Q38" s="16">
        <f t="shared" si="1"/>
        <v>0</v>
      </c>
      <c r="R38" s="16" t="str">
        <f t="shared" si="3"/>
        <v/>
      </c>
      <c r="S38" s="1"/>
      <c r="T38" s="10"/>
    </row>
    <row r="39" spans="1:20" ht="15" customHeight="1">
      <c r="A39" s="1"/>
      <c r="B39" s="15" t="s">
        <v>49</v>
      </c>
      <c r="C39" s="16">
        <v>35.649894099999997</v>
      </c>
      <c r="D39" s="16">
        <v>5.8098438999999997</v>
      </c>
      <c r="E39" s="16">
        <v>5.555231</v>
      </c>
      <c r="F39" s="16">
        <v>5.1824187000000004</v>
      </c>
      <c r="G39" s="16">
        <v>5.9665937000000007</v>
      </c>
      <c r="H39" s="16">
        <v>5.436528</v>
      </c>
      <c r="I39" s="16">
        <v>5.5205574999999998</v>
      </c>
      <c r="J39" s="16">
        <v>5.1781549999999994</v>
      </c>
      <c r="K39" s="16"/>
      <c r="L39" s="16"/>
      <c r="M39" s="16"/>
      <c r="N39" s="16"/>
      <c r="O39" s="16"/>
      <c r="P39" s="16">
        <f t="shared" si="5"/>
        <v>38.649327799999995</v>
      </c>
      <c r="Q39" s="16">
        <f t="shared" si="1"/>
        <v>2.9994336999999973</v>
      </c>
      <c r="R39" s="16">
        <f t="shared" si="3"/>
        <v>8.4135837587242577</v>
      </c>
      <c r="S39" s="1"/>
      <c r="T39" s="10"/>
    </row>
    <row r="40" spans="1:20" ht="15" customHeight="1">
      <c r="A40" s="1"/>
      <c r="B40" s="15" t="s">
        <v>50</v>
      </c>
      <c r="C40" s="16">
        <v>0.99741411000000002</v>
      </c>
      <c r="D40" s="16">
        <v>0.23418828999999999</v>
      </c>
      <c r="E40" s="16">
        <v>0.10027084999999999</v>
      </c>
      <c r="F40" s="16">
        <v>0</v>
      </c>
      <c r="G40" s="16">
        <v>0.33445913999999999</v>
      </c>
      <c r="H40" s="16">
        <v>0</v>
      </c>
      <c r="I40" s="16">
        <v>0</v>
      </c>
      <c r="J40" s="16">
        <v>0</v>
      </c>
      <c r="K40" s="16"/>
      <c r="L40" s="16"/>
      <c r="M40" s="16"/>
      <c r="N40" s="16"/>
      <c r="O40" s="16"/>
      <c r="P40" s="16">
        <f t="shared" si="5"/>
        <v>0.66891827999999998</v>
      </c>
      <c r="Q40" s="16">
        <f t="shared" si="1"/>
        <v>-0.32849583000000004</v>
      </c>
      <c r="R40" s="16">
        <f t="shared" si="3"/>
        <v>-32.934748637153334</v>
      </c>
      <c r="S40" s="1"/>
      <c r="T40" s="10"/>
    </row>
    <row r="41" spans="1:20" ht="15" hidden="1" customHeight="1">
      <c r="A41" s="18"/>
      <c r="B41" s="15" t="s">
        <v>51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>
        <f t="shared" si="5"/>
        <v>0</v>
      </c>
      <c r="Q41" s="16">
        <f t="shared" si="1"/>
        <v>0</v>
      </c>
      <c r="R41" s="16" t="str">
        <f t="shared" si="3"/>
        <v/>
      </c>
      <c r="S41" s="1"/>
      <c r="T41" s="10"/>
    </row>
    <row r="42" spans="1:20" ht="15" hidden="1" customHeight="1">
      <c r="A42" s="18"/>
      <c r="B42" s="15" t="s">
        <v>52</v>
      </c>
      <c r="C42" s="16">
        <v>2.1329000000000001E-4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/>
      <c r="L42" s="16"/>
      <c r="M42" s="16"/>
      <c r="N42" s="16"/>
      <c r="O42" s="16"/>
      <c r="P42" s="16">
        <f t="shared" si="5"/>
        <v>0</v>
      </c>
      <c r="Q42" s="16">
        <f t="shared" si="1"/>
        <v>-2.1329000000000001E-4</v>
      </c>
      <c r="R42" s="16" t="str">
        <f t="shared" si="3"/>
        <v/>
      </c>
      <c r="S42" s="1"/>
      <c r="T42" s="10"/>
    </row>
    <row r="43" spans="1:20" ht="15" hidden="1" customHeight="1">
      <c r="A43" s="18"/>
      <c r="B43" s="15" t="s">
        <v>53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/>
      <c r="L43" s="16"/>
      <c r="M43" s="16"/>
      <c r="N43" s="16"/>
      <c r="O43" s="16"/>
      <c r="P43" s="16">
        <f t="shared" si="5"/>
        <v>0</v>
      </c>
      <c r="Q43" s="16">
        <f t="shared" si="1"/>
        <v>0</v>
      </c>
      <c r="R43" s="16" t="str">
        <f t="shared" si="3"/>
        <v/>
      </c>
      <c r="S43" s="1"/>
      <c r="T43" s="10"/>
    </row>
    <row r="44" spans="1:20" ht="21" customHeight="1">
      <c r="A44" s="1"/>
      <c r="B44" s="7" t="s">
        <v>54</v>
      </c>
      <c r="C44" s="24">
        <f>SUM(C45:C46,C49,C51:C53)</f>
        <v>185.33555280000002</v>
      </c>
      <c r="D44" s="24">
        <f>SUM(D45:D46,D49,D51:D53)</f>
        <v>25.606401679999998</v>
      </c>
      <c r="E44" s="24">
        <f>SUM(E45:E46,E49,E51:E53)</f>
        <v>27.216859800000002</v>
      </c>
      <c r="F44" s="24">
        <f>SUM(F45:F46,F49,F51:F53)</f>
        <v>29.053636509999997</v>
      </c>
      <c r="G44" s="24">
        <f t="shared" ref="G44:J44" si="20">SUM(G45:G46,G49,G51:G53)</f>
        <v>26.751425680000004</v>
      </c>
      <c r="H44" s="24">
        <f t="shared" si="20"/>
        <v>33.368316800000002</v>
      </c>
      <c r="I44" s="24">
        <f t="shared" si="20"/>
        <v>33.023950429999999</v>
      </c>
      <c r="J44" s="24">
        <f t="shared" si="20"/>
        <v>31.89711857</v>
      </c>
      <c r="K44" s="24">
        <f t="shared" ref="K44:O44" si="21">SUM(K45:K46,K49,K51:K53)</f>
        <v>0</v>
      </c>
      <c r="L44" s="24">
        <f t="shared" si="21"/>
        <v>0</v>
      </c>
      <c r="M44" s="24">
        <f t="shared" si="21"/>
        <v>0</v>
      </c>
      <c r="N44" s="24">
        <f t="shared" si="21"/>
        <v>0</v>
      </c>
      <c r="O44" s="24">
        <f t="shared" si="21"/>
        <v>0</v>
      </c>
      <c r="P44" s="24">
        <f>SUM(D44:O44)</f>
        <v>206.91770947000001</v>
      </c>
      <c r="Q44" s="24">
        <f t="shared" si="1"/>
        <v>21.582156669999989</v>
      </c>
      <c r="R44" s="24">
        <f t="shared" si="3"/>
        <v>11.64490910887983</v>
      </c>
      <c r="S44" s="1"/>
      <c r="T44" s="10"/>
    </row>
    <row r="45" spans="1:20" ht="21" customHeight="1">
      <c r="A45" s="1"/>
      <c r="B45" s="25" t="s">
        <v>55</v>
      </c>
      <c r="C45" s="13">
        <v>34.704092420000002</v>
      </c>
      <c r="D45" s="13">
        <v>5.4068476199999997</v>
      </c>
      <c r="E45" s="13">
        <v>4.9367207900000007</v>
      </c>
      <c r="F45" s="13">
        <v>5.4064424600000001</v>
      </c>
      <c r="G45" s="13">
        <v>4.8600083699999992</v>
      </c>
      <c r="H45" s="13">
        <v>5.0744092300000005</v>
      </c>
      <c r="I45" s="13">
        <v>5.1908139199999992</v>
      </c>
      <c r="J45" s="13">
        <v>5.4055555800000006</v>
      </c>
      <c r="K45" s="13"/>
      <c r="L45" s="13"/>
      <c r="M45" s="13"/>
      <c r="N45" s="13"/>
      <c r="O45" s="13"/>
      <c r="P45" s="13">
        <f t="shared" si="5"/>
        <v>36.280797970000002</v>
      </c>
      <c r="Q45" s="13">
        <f t="shared" si="1"/>
        <v>1.5767055499999998</v>
      </c>
      <c r="R45" s="13">
        <f t="shared" si="3"/>
        <v>4.5432842067102808</v>
      </c>
      <c r="S45" s="1"/>
      <c r="T45" s="10"/>
    </row>
    <row r="46" spans="1:20" ht="21" customHeight="1">
      <c r="A46" s="1"/>
      <c r="B46" s="25" t="s">
        <v>56</v>
      </c>
      <c r="C46" s="13">
        <f>SUM(C47:C48)</f>
        <v>31.142746380000002</v>
      </c>
      <c r="D46" s="13">
        <f>SUM(D47:D48)</f>
        <v>4.8850121699999995</v>
      </c>
      <c r="E46" s="13">
        <f t="shared" ref="E46:J46" si="22">SUM(E47:E48)</f>
        <v>5.0519474400000002</v>
      </c>
      <c r="F46" s="13">
        <f t="shared" si="22"/>
        <v>4.79351957</v>
      </c>
      <c r="G46" s="13">
        <f t="shared" si="22"/>
        <v>4.8739624600000004</v>
      </c>
      <c r="H46" s="13">
        <f t="shared" si="22"/>
        <v>5.2169619799999998</v>
      </c>
      <c r="I46" s="13">
        <f t="shared" si="22"/>
        <v>5.3813153199999997</v>
      </c>
      <c r="J46" s="13">
        <f t="shared" si="22"/>
        <v>4.9536173999999997</v>
      </c>
      <c r="K46" s="13">
        <f t="shared" ref="K46:O46" si="23">SUM(K47:K48)</f>
        <v>0</v>
      </c>
      <c r="L46" s="13">
        <f t="shared" si="23"/>
        <v>0</v>
      </c>
      <c r="M46" s="13">
        <f t="shared" si="23"/>
        <v>0</v>
      </c>
      <c r="N46" s="13">
        <f t="shared" si="23"/>
        <v>0</v>
      </c>
      <c r="O46" s="13">
        <f t="shared" si="23"/>
        <v>0</v>
      </c>
      <c r="P46" s="13">
        <f t="shared" si="5"/>
        <v>35.156336340000003</v>
      </c>
      <c r="Q46" s="13">
        <f t="shared" si="1"/>
        <v>4.0135899600000009</v>
      </c>
      <c r="R46" s="13">
        <f t="shared" si="3"/>
        <v>12.887720020022206</v>
      </c>
      <c r="S46" s="1"/>
      <c r="T46" s="10"/>
    </row>
    <row r="47" spans="1:20" ht="15" customHeight="1">
      <c r="A47" s="1"/>
      <c r="B47" s="23" t="s">
        <v>57</v>
      </c>
      <c r="C47" s="16">
        <v>31.091992640000001</v>
      </c>
      <c r="D47" s="16">
        <v>4.8779741799999998</v>
      </c>
      <c r="E47" s="16">
        <v>5.0458378599999998</v>
      </c>
      <c r="F47" s="16">
        <v>4.7875383099999995</v>
      </c>
      <c r="G47" s="16">
        <v>4.8676815800000002</v>
      </c>
      <c r="H47" s="16">
        <v>5.2105902799999999</v>
      </c>
      <c r="I47" s="16">
        <v>5.37492444</v>
      </c>
      <c r="J47" s="16">
        <v>4.9472438199999997</v>
      </c>
      <c r="K47" s="16"/>
      <c r="L47" s="16"/>
      <c r="M47" s="16"/>
      <c r="N47" s="16"/>
      <c r="O47" s="16"/>
      <c r="P47" s="16">
        <f t="shared" si="5"/>
        <v>35.111790469999995</v>
      </c>
      <c r="Q47" s="16">
        <f t="shared" si="1"/>
        <v>4.0197978299999946</v>
      </c>
      <c r="R47" s="16">
        <f t="shared" si="3"/>
        <v>12.928723728142483</v>
      </c>
      <c r="S47" s="1"/>
      <c r="T47" s="10"/>
    </row>
    <row r="48" spans="1:20" ht="15" customHeight="1">
      <c r="A48" s="1"/>
      <c r="B48" s="23" t="s">
        <v>58</v>
      </c>
      <c r="C48" s="16">
        <v>5.0753739999999999E-2</v>
      </c>
      <c r="D48" s="16">
        <v>7.03799E-3</v>
      </c>
      <c r="E48" s="16">
        <v>6.1095799999999999E-3</v>
      </c>
      <c r="F48" s="16">
        <v>5.9812599999999995E-3</v>
      </c>
      <c r="G48" s="16">
        <v>6.28088E-3</v>
      </c>
      <c r="H48" s="16">
        <v>6.3717000000000001E-3</v>
      </c>
      <c r="I48" s="16">
        <v>6.3908799999999998E-3</v>
      </c>
      <c r="J48" s="16">
        <v>6.3735799999999994E-3</v>
      </c>
      <c r="K48" s="16"/>
      <c r="L48" s="16"/>
      <c r="M48" s="16"/>
      <c r="N48" s="16"/>
      <c r="O48" s="16"/>
      <c r="P48" s="16">
        <f t="shared" si="5"/>
        <v>4.4545869999999994E-2</v>
      </c>
      <c r="Q48" s="16">
        <f t="shared" si="1"/>
        <v>-6.2078700000000042E-3</v>
      </c>
      <c r="R48" s="16" t="str">
        <f t="shared" si="3"/>
        <v/>
      </c>
      <c r="S48" s="1"/>
      <c r="T48" s="10"/>
    </row>
    <row r="49" spans="1:24" ht="21" customHeight="1">
      <c r="A49" s="1"/>
      <c r="B49" s="25" t="s">
        <v>59</v>
      </c>
      <c r="C49" s="13">
        <v>9.5408832100000005</v>
      </c>
      <c r="D49" s="13">
        <v>1.45615483</v>
      </c>
      <c r="E49" s="13">
        <v>1.5035310899999998</v>
      </c>
      <c r="F49" s="13">
        <v>1.71312753</v>
      </c>
      <c r="G49" s="13">
        <v>1.6248690300000002</v>
      </c>
      <c r="H49" s="13">
        <v>1.9568304000000001</v>
      </c>
      <c r="I49" s="13">
        <v>1.8366488400000001</v>
      </c>
      <c r="J49" s="13">
        <v>1.9263835599999999</v>
      </c>
      <c r="K49" s="13"/>
      <c r="L49" s="13"/>
      <c r="M49" s="13"/>
      <c r="N49" s="13"/>
      <c r="O49" s="13"/>
      <c r="P49" s="13">
        <f>SUM(D49:O49)</f>
        <v>12.01754528</v>
      </c>
      <c r="Q49" s="13">
        <f>+P49-C49</f>
        <v>2.4766620699999997</v>
      </c>
      <c r="R49" s="13">
        <f t="shared" si="3"/>
        <v>25.958415122450695</v>
      </c>
      <c r="S49" s="1"/>
      <c r="T49" s="10"/>
    </row>
    <row r="50" spans="1:24" ht="15" customHeight="1">
      <c r="A50" s="1"/>
      <c r="B50" s="23" t="s">
        <v>60</v>
      </c>
      <c r="C50" s="16">
        <v>3.7764295999999997</v>
      </c>
      <c r="D50" s="16">
        <v>0.84415187000000003</v>
      </c>
      <c r="E50" s="16">
        <v>0.85651356000000001</v>
      </c>
      <c r="F50" s="16">
        <v>0.91013586999999996</v>
      </c>
      <c r="G50" s="16">
        <v>0.94444755000000002</v>
      </c>
      <c r="H50" s="16">
        <v>1.12955329</v>
      </c>
      <c r="I50" s="16">
        <v>1.1630917199999999</v>
      </c>
      <c r="J50" s="16">
        <v>1.3223606400000001</v>
      </c>
      <c r="K50" s="16"/>
      <c r="L50" s="16"/>
      <c r="M50" s="16"/>
      <c r="N50" s="16"/>
      <c r="O50" s="16"/>
      <c r="P50" s="16">
        <f>SUM(D50:O50)</f>
        <v>7.1702545000000004</v>
      </c>
      <c r="Q50" s="16">
        <f>+P50-C50</f>
        <v>3.3938249000000007</v>
      </c>
      <c r="R50" s="16">
        <f t="shared" si="3"/>
        <v>89.868612935350384</v>
      </c>
      <c r="S50" s="1"/>
      <c r="T50" s="10"/>
    </row>
    <row r="51" spans="1:24" ht="21" customHeight="1">
      <c r="A51" s="1"/>
      <c r="B51" s="25" t="s">
        <v>61</v>
      </c>
      <c r="C51" s="13">
        <v>63.206976879999999</v>
      </c>
      <c r="D51" s="13">
        <v>8.6010392299999996</v>
      </c>
      <c r="E51" s="13">
        <v>6.4692036900000005</v>
      </c>
      <c r="F51" s="13">
        <v>11.102326549999999</v>
      </c>
      <c r="G51" s="13">
        <v>10.342085020000001</v>
      </c>
      <c r="H51" s="13">
        <v>11.05144127</v>
      </c>
      <c r="I51" s="13">
        <v>15.742774450000001</v>
      </c>
      <c r="J51" s="13">
        <v>14.968373769999999</v>
      </c>
      <c r="K51" s="13"/>
      <c r="L51" s="13"/>
      <c r="M51" s="13"/>
      <c r="N51" s="13"/>
      <c r="O51" s="13"/>
      <c r="P51" s="13">
        <f>SUM(D51:O51)</f>
        <v>78.277243979999994</v>
      </c>
      <c r="Q51" s="13">
        <f>+P51-C51</f>
        <v>15.070267099999995</v>
      </c>
      <c r="R51" s="13">
        <f t="shared" si="3"/>
        <v>23.842727249258051</v>
      </c>
      <c r="S51" s="1"/>
      <c r="T51" s="10"/>
    </row>
    <row r="52" spans="1:24" ht="21" customHeight="1">
      <c r="A52" s="1"/>
      <c r="B52" s="25" t="s">
        <v>62</v>
      </c>
      <c r="C52" s="13">
        <v>15.35953057</v>
      </c>
      <c r="D52" s="13">
        <v>0</v>
      </c>
      <c r="E52" s="13">
        <v>4.4582952300000001</v>
      </c>
      <c r="F52" s="13">
        <v>1.56804005</v>
      </c>
      <c r="G52" s="13">
        <v>0</v>
      </c>
      <c r="H52" s="13">
        <v>5.3788310399999997</v>
      </c>
      <c r="I52" s="13">
        <v>0</v>
      </c>
      <c r="J52" s="13">
        <v>0</v>
      </c>
      <c r="K52" s="13"/>
      <c r="L52" s="13"/>
      <c r="M52" s="13"/>
      <c r="N52" s="13"/>
      <c r="O52" s="13"/>
      <c r="P52" s="13">
        <f>SUM(D52:O52)</f>
        <v>11.405166319999999</v>
      </c>
      <c r="Q52" s="13">
        <f>+P52-C52</f>
        <v>-3.9543642500000011</v>
      </c>
      <c r="R52" s="13">
        <f t="shared" si="3"/>
        <v>-25.745345744638868</v>
      </c>
      <c r="S52" s="1"/>
      <c r="T52" s="10"/>
    </row>
    <row r="53" spans="1:24" ht="21" customHeight="1">
      <c r="A53" s="1"/>
      <c r="B53" s="46" t="s">
        <v>63</v>
      </c>
      <c r="C53" s="47">
        <v>31.381323339999998</v>
      </c>
      <c r="D53" s="47">
        <v>5.2573478299999996</v>
      </c>
      <c r="E53" s="47">
        <v>4.7971615599999993</v>
      </c>
      <c r="F53" s="47">
        <v>4.4701803499999997</v>
      </c>
      <c r="G53" s="47">
        <v>5.0505008</v>
      </c>
      <c r="H53" s="47">
        <v>4.6898428800000005</v>
      </c>
      <c r="I53" s="47">
        <v>4.8723979000000002</v>
      </c>
      <c r="J53" s="47">
        <v>4.6431882599999996</v>
      </c>
      <c r="K53" s="47"/>
      <c r="L53" s="47"/>
      <c r="M53" s="47"/>
      <c r="N53" s="47"/>
      <c r="O53" s="47"/>
      <c r="P53" s="47">
        <f>SUM(D53:O53)</f>
        <v>33.78061958</v>
      </c>
      <c r="Q53" s="47">
        <f>+P53-C53</f>
        <v>2.3992962400000017</v>
      </c>
      <c r="R53" s="47">
        <f t="shared" si="3"/>
        <v>7.6456184272565535</v>
      </c>
      <c r="S53" s="1"/>
      <c r="T53" s="10"/>
    </row>
    <row r="54" spans="1:24" ht="6" customHeight="1">
      <c r="A54" s="1"/>
      <c r="B54" s="26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8"/>
      <c r="S54" s="1"/>
      <c r="T54" s="10"/>
    </row>
    <row r="55" spans="1:24" ht="6" customHeight="1">
      <c r="A55" s="1"/>
      <c r="B55" s="2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4" ht="21" customHeight="1">
      <c r="A56" s="1"/>
      <c r="B56" s="30" t="s">
        <v>68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4" ht="24" customHeight="1">
      <c r="A57" s="1"/>
      <c r="B57" s="48" t="s">
        <v>67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1"/>
      <c r="T57" s="1"/>
      <c r="U57" s="1"/>
    </row>
    <row r="58" spans="1:24" ht="21" customHeight="1">
      <c r="A58" s="1"/>
      <c r="B58" s="48" t="s">
        <v>73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1"/>
    </row>
    <row r="60" spans="1:24">
      <c r="P60" s="31"/>
      <c r="Q60" s="31"/>
      <c r="R60" s="31"/>
      <c r="S60" s="31"/>
      <c r="V60" s="31"/>
      <c r="W60" s="31"/>
      <c r="X60" s="31"/>
    </row>
    <row r="61" spans="1:24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U61" s="31"/>
      <c r="V61" s="31"/>
      <c r="W61" s="31"/>
      <c r="X61" s="31"/>
    </row>
  </sheetData>
  <mergeCells count="7">
    <mergeCell ref="B58:R58"/>
    <mergeCell ref="B2:R2"/>
    <mergeCell ref="B3:R3"/>
    <mergeCell ref="B5:B6"/>
    <mergeCell ref="D5:P5"/>
    <mergeCell ref="Q5:R5"/>
    <mergeCell ref="B57:R57"/>
  </mergeCells>
  <printOptions horizontalCentered="1"/>
  <pageMargins left="0.70866141732283472" right="0.70866141732283472" top="0.74803149606299213" bottom="0.74803149606299213" header="0.31496062992125984" footer="0.31496062992125984"/>
  <pageSetup scale="58" orientation="landscape" r:id="rId1"/>
  <ignoredErrors>
    <ignoredError sqref="P10:P53 C12:J12 C46:J4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E758-FF09-4FE2-A55C-5BEDB2A3DC0D}">
  <sheetPr>
    <tabColor theme="9"/>
    <pageSetUpPr fitToPage="1"/>
  </sheetPr>
  <dimension ref="A1:P60"/>
  <sheetViews>
    <sheetView showGridLines="0" tabSelected="1" zoomScale="80" zoomScaleNormal="80" workbookViewId="0">
      <selection activeCell="B14" sqref="B14"/>
    </sheetView>
  </sheetViews>
  <sheetFormatPr baseColWidth="10" defaultRowHeight="13.5"/>
  <cols>
    <col min="1" max="1" width="1.7109375" style="32" customWidth="1"/>
    <col min="2" max="2" width="70.7109375" style="32" customWidth="1"/>
    <col min="3" max="3" width="17.28515625" style="32" customWidth="1"/>
    <col min="4" max="4" width="16.140625" style="32" customWidth="1"/>
    <col min="5" max="5" width="16.28515625" style="32" customWidth="1"/>
    <col min="6" max="6" width="17.85546875" style="32" customWidth="1"/>
    <col min="7" max="7" width="14" style="32" customWidth="1"/>
    <col min="8" max="8" width="14.85546875" style="32" customWidth="1"/>
    <col min="9" max="9" width="11.28515625" style="32" customWidth="1"/>
    <col min="10" max="10" width="1.7109375" style="32" customWidth="1"/>
    <col min="11" max="11" width="12.42578125" style="32" customWidth="1"/>
    <col min="12" max="253" width="11.42578125" style="32"/>
    <col min="254" max="254" width="1.7109375" style="32" customWidth="1"/>
    <col min="255" max="255" width="62.7109375" style="32" customWidth="1"/>
    <col min="256" max="258" width="12.42578125" style="32" customWidth="1"/>
    <col min="259" max="259" width="12.28515625" style="32" customWidth="1"/>
    <col min="260" max="260" width="9.7109375" style="32" customWidth="1"/>
    <col min="261" max="261" width="12.28515625" style="32" customWidth="1"/>
    <col min="262" max="262" width="9.7109375" style="32" customWidth="1"/>
    <col min="263" max="263" width="1.7109375" style="32" customWidth="1"/>
    <col min="264" max="264" width="12.42578125" style="32" customWidth="1"/>
    <col min="265" max="265" width="12.85546875" style="32" customWidth="1"/>
    <col min="266" max="266" width="12.42578125" style="32" customWidth="1"/>
    <col min="267" max="267" width="13" style="32" customWidth="1"/>
    <col min="268" max="509" width="11.42578125" style="32"/>
    <col min="510" max="510" width="1.7109375" style="32" customWidth="1"/>
    <col min="511" max="511" width="62.7109375" style="32" customWidth="1"/>
    <col min="512" max="514" width="12.42578125" style="32" customWidth="1"/>
    <col min="515" max="515" width="12.28515625" style="32" customWidth="1"/>
    <col min="516" max="516" width="9.7109375" style="32" customWidth="1"/>
    <col min="517" max="517" width="12.28515625" style="32" customWidth="1"/>
    <col min="518" max="518" width="9.7109375" style="32" customWidth="1"/>
    <col min="519" max="519" width="1.7109375" style="32" customWidth="1"/>
    <col min="520" max="520" width="12.42578125" style="32" customWidth="1"/>
    <col min="521" max="521" width="12.85546875" style="32" customWidth="1"/>
    <col min="522" max="522" width="12.42578125" style="32" customWidth="1"/>
    <col min="523" max="523" width="13" style="32" customWidth="1"/>
    <col min="524" max="765" width="11.42578125" style="32"/>
    <col min="766" max="766" width="1.7109375" style="32" customWidth="1"/>
    <col min="767" max="767" width="62.7109375" style="32" customWidth="1"/>
    <col min="768" max="770" width="12.42578125" style="32" customWidth="1"/>
    <col min="771" max="771" width="12.28515625" style="32" customWidth="1"/>
    <col min="772" max="772" width="9.7109375" style="32" customWidth="1"/>
    <col min="773" max="773" width="12.28515625" style="32" customWidth="1"/>
    <col min="774" max="774" width="9.7109375" style="32" customWidth="1"/>
    <col min="775" max="775" width="1.7109375" style="32" customWidth="1"/>
    <col min="776" max="776" width="12.42578125" style="32" customWidth="1"/>
    <col min="777" max="777" width="12.85546875" style="32" customWidth="1"/>
    <col min="778" max="778" width="12.42578125" style="32" customWidth="1"/>
    <col min="779" max="779" width="13" style="32" customWidth="1"/>
    <col min="780" max="1021" width="11.42578125" style="32"/>
    <col min="1022" max="1022" width="1.7109375" style="32" customWidth="1"/>
    <col min="1023" max="1023" width="62.7109375" style="32" customWidth="1"/>
    <col min="1024" max="1026" width="12.42578125" style="32" customWidth="1"/>
    <col min="1027" max="1027" width="12.28515625" style="32" customWidth="1"/>
    <col min="1028" max="1028" width="9.7109375" style="32" customWidth="1"/>
    <col min="1029" max="1029" width="12.28515625" style="32" customWidth="1"/>
    <col min="1030" max="1030" width="9.7109375" style="32" customWidth="1"/>
    <col min="1031" max="1031" width="1.7109375" style="32" customWidth="1"/>
    <col min="1032" max="1032" width="12.42578125" style="32" customWidth="1"/>
    <col min="1033" max="1033" width="12.85546875" style="32" customWidth="1"/>
    <col min="1034" max="1034" width="12.42578125" style="32" customWidth="1"/>
    <col min="1035" max="1035" width="13" style="32" customWidth="1"/>
    <col min="1036" max="1277" width="11.42578125" style="32"/>
    <col min="1278" max="1278" width="1.7109375" style="32" customWidth="1"/>
    <col min="1279" max="1279" width="62.7109375" style="32" customWidth="1"/>
    <col min="1280" max="1282" width="12.42578125" style="32" customWidth="1"/>
    <col min="1283" max="1283" width="12.28515625" style="32" customWidth="1"/>
    <col min="1284" max="1284" width="9.7109375" style="32" customWidth="1"/>
    <col min="1285" max="1285" width="12.28515625" style="32" customWidth="1"/>
    <col min="1286" max="1286" width="9.7109375" style="32" customWidth="1"/>
    <col min="1287" max="1287" width="1.7109375" style="32" customWidth="1"/>
    <col min="1288" max="1288" width="12.42578125" style="32" customWidth="1"/>
    <col min="1289" max="1289" width="12.85546875" style="32" customWidth="1"/>
    <col min="1290" max="1290" width="12.42578125" style="32" customWidth="1"/>
    <col min="1291" max="1291" width="13" style="32" customWidth="1"/>
    <col min="1292" max="1533" width="11.42578125" style="32"/>
    <col min="1534" max="1534" width="1.7109375" style="32" customWidth="1"/>
    <col min="1535" max="1535" width="62.7109375" style="32" customWidth="1"/>
    <col min="1536" max="1538" width="12.42578125" style="32" customWidth="1"/>
    <col min="1539" max="1539" width="12.28515625" style="32" customWidth="1"/>
    <col min="1540" max="1540" width="9.7109375" style="32" customWidth="1"/>
    <col min="1541" max="1541" width="12.28515625" style="32" customWidth="1"/>
    <col min="1542" max="1542" width="9.7109375" style="32" customWidth="1"/>
    <col min="1543" max="1543" width="1.7109375" style="32" customWidth="1"/>
    <col min="1544" max="1544" width="12.42578125" style="32" customWidth="1"/>
    <col min="1545" max="1545" width="12.85546875" style="32" customWidth="1"/>
    <col min="1546" max="1546" width="12.42578125" style="32" customWidth="1"/>
    <col min="1547" max="1547" width="13" style="32" customWidth="1"/>
    <col min="1548" max="1789" width="11.42578125" style="32"/>
    <col min="1790" max="1790" width="1.7109375" style="32" customWidth="1"/>
    <col min="1791" max="1791" width="62.7109375" style="32" customWidth="1"/>
    <col min="1792" max="1794" width="12.42578125" style="32" customWidth="1"/>
    <col min="1795" max="1795" width="12.28515625" style="32" customWidth="1"/>
    <col min="1796" max="1796" width="9.7109375" style="32" customWidth="1"/>
    <col min="1797" max="1797" width="12.28515625" style="32" customWidth="1"/>
    <col min="1798" max="1798" width="9.7109375" style="32" customWidth="1"/>
    <col min="1799" max="1799" width="1.7109375" style="32" customWidth="1"/>
    <col min="1800" max="1800" width="12.42578125" style="32" customWidth="1"/>
    <col min="1801" max="1801" width="12.85546875" style="32" customWidth="1"/>
    <col min="1802" max="1802" width="12.42578125" style="32" customWidth="1"/>
    <col min="1803" max="1803" width="13" style="32" customWidth="1"/>
    <col min="1804" max="2045" width="11.42578125" style="32"/>
    <col min="2046" max="2046" width="1.7109375" style="32" customWidth="1"/>
    <col min="2047" max="2047" width="62.7109375" style="32" customWidth="1"/>
    <col min="2048" max="2050" width="12.42578125" style="32" customWidth="1"/>
    <col min="2051" max="2051" width="12.28515625" style="32" customWidth="1"/>
    <col min="2052" max="2052" width="9.7109375" style="32" customWidth="1"/>
    <col min="2053" max="2053" width="12.28515625" style="32" customWidth="1"/>
    <col min="2054" max="2054" width="9.7109375" style="32" customWidth="1"/>
    <col min="2055" max="2055" width="1.7109375" style="32" customWidth="1"/>
    <col min="2056" max="2056" width="12.42578125" style="32" customWidth="1"/>
    <col min="2057" max="2057" width="12.85546875" style="32" customWidth="1"/>
    <col min="2058" max="2058" width="12.42578125" style="32" customWidth="1"/>
    <col min="2059" max="2059" width="13" style="32" customWidth="1"/>
    <col min="2060" max="2301" width="11.42578125" style="32"/>
    <col min="2302" max="2302" width="1.7109375" style="32" customWidth="1"/>
    <col min="2303" max="2303" width="62.7109375" style="32" customWidth="1"/>
    <col min="2304" max="2306" width="12.42578125" style="32" customWidth="1"/>
    <col min="2307" max="2307" width="12.28515625" style="32" customWidth="1"/>
    <col min="2308" max="2308" width="9.7109375" style="32" customWidth="1"/>
    <col min="2309" max="2309" width="12.28515625" style="32" customWidth="1"/>
    <col min="2310" max="2310" width="9.7109375" style="32" customWidth="1"/>
    <col min="2311" max="2311" width="1.7109375" style="32" customWidth="1"/>
    <col min="2312" max="2312" width="12.42578125" style="32" customWidth="1"/>
    <col min="2313" max="2313" width="12.85546875" style="32" customWidth="1"/>
    <col min="2314" max="2314" width="12.42578125" style="32" customWidth="1"/>
    <col min="2315" max="2315" width="13" style="32" customWidth="1"/>
    <col min="2316" max="2557" width="11.42578125" style="32"/>
    <col min="2558" max="2558" width="1.7109375" style="32" customWidth="1"/>
    <col min="2559" max="2559" width="62.7109375" style="32" customWidth="1"/>
    <col min="2560" max="2562" width="12.42578125" style="32" customWidth="1"/>
    <col min="2563" max="2563" width="12.28515625" style="32" customWidth="1"/>
    <col min="2564" max="2564" width="9.7109375" style="32" customWidth="1"/>
    <col min="2565" max="2565" width="12.28515625" style="32" customWidth="1"/>
    <col min="2566" max="2566" width="9.7109375" style="32" customWidth="1"/>
    <col min="2567" max="2567" width="1.7109375" style="32" customWidth="1"/>
    <col min="2568" max="2568" width="12.42578125" style="32" customWidth="1"/>
    <col min="2569" max="2569" width="12.85546875" style="32" customWidth="1"/>
    <col min="2570" max="2570" width="12.42578125" style="32" customWidth="1"/>
    <col min="2571" max="2571" width="13" style="32" customWidth="1"/>
    <col min="2572" max="2813" width="11.42578125" style="32"/>
    <col min="2814" max="2814" width="1.7109375" style="32" customWidth="1"/>
    <col min="2815" max="2815" width="62.7109375" style="32" customWidth="1"/>
    <col min="2816" max="2818" width="12.42578125" style="32" customWidth="1"/>
    <col min="2819" max="2819" width="12.28515625" style="32" customWidth="1"/>
    <col min="2820" max="2820" width="9.7109375" style="32" customWidth="1"/>
    <col min="2821" max="2821" width="12.28515625" style="32" customWidth="1"/>
    <col min="2822" max="2822" width="9.7109375" style="32" customWidth="1"/>
    <col min="2823" max="2823" width="1.7109375" style="32" customWidth="1"/>
    <col min="2824" max="2824" width="12.42578125" style="32" customWidth="1"/>
    <col min="2825" max="2825" width="12.85546875" style="32" customWidth="1"/>
    <col min="2826" max="2826" width="12.42578125" style="32" customWidth="1"/>
    <col min="2827" max="2827" width="13" style="32" customWidth="1"/>
    <col min="2828" max="3069" width="11.42578125" style="32"/>
    <col min="3070" max="3070" width="1.7109375" style="32" customWidth="1"/>
    <col min="3071" max="3071" width="62.7109375" style="32" customWidth="1"/>
    <col min="3072" max="3074" width="12.42578125" style="32" customWidth="1"/>
    <col min="3075" max="3075" width="12.28515625" style="32" customWidth="1"/>
    <col min="3076" max="3076" width="9.7109375" style="32" customWidth="1"/>
    <col min="3077" max="3077" width="12.28515625" style="32" customWidth="1"/>
    <col min="3078" max="3078" width="9.7109375" style="32" customWidth="1"/>
    <col min="3079" max="3079" width="1.7109375" style="32" customWidth="1"/>
    <col min="3080" max="3080" width="12.42578125" style="32" customWidth="1"/>
    <col min="3081" max="3081" width="12.85546875" style="32" customWidth="1"/>
    <col min="3082" max="3082" width="12.42578125" style="32" customWidth="1"/>
    <col min="3083" max="3083" width="13" style="32" customWidth="1"/>
    <col min="3084" max="3325" width="11.42578125" style="32"/>
    <col min="3326" max="3326" width="1.7109375" style="32" customWidth="1"/>
    <col min="3327" max="3327" width="62.7109375" style="32" customWidth="1"/>
    <col min="3328" max="3330" width="12.42578125" style="32" customWidth="1"/>
    <col min="3331" max="3331" width="12.28515625" style="32" customWidth="1"/>
    <col min="3332" max="3332" width="9.7109375" style="32" customWidth="1"/>
    <col min="3333" max="3333" width="12.28515625" style="32" customWidth="1"/>
    <col min="3334" max="3334" width="9.7109375" style="32" customWidth="1"/>
    <col min="3335" max="3335" width="1.7109375" style="32" customWidth="1"/>
    <col min="3336" max="3336" width="12.42578125" style="32" customWidth="1"/>
    <col min="3337" max="3337" width="12.85546875" style="32" customWidth="1"/>
    <col min="3338" max="3338" width="12.42578125" style="32" customWidth="1"/>
    <col min="3339" max="3339" width="13" style="32" customWidth="1"/>
    <col min="3340" max="3581" width="11.42578125" style="32"/>
    <col min="3582" max="3582" width="1.7109375" style="32" customWidth="1"/>
    <col min="3583" max="3583" width="62.7109375" style="32" customWidth="1"/>
    <col min="3584" max="3586" width="12.42578125" style="32" customWidth="1"/>
    <col min="3587" max="3587" width="12.28515625" style="32" customWidth="1"/>
    <col min="3588" max="3588" width="9.7109375" style="32" customWidth="1"/>
    <col min="3589" max="3589" width="12.28515625" style="32" customWidth="1"/>
    <col min="3590" max="3590" width="9.7109375" style="32" customWidth="1"/>
    <col min="3591" max="3591" width="1.7109375" style="32" customWidth="1"/>
    <col min="3592" max="3592" width="12.42578125" style="32" customWidth="1"/>
    <col min="3593" max="3593" width="12.85546875" style="32" customWidth="1"/>
    <col min="3594" max="3594" width="12.42578125" style="32" customWidth="1"/>
    <col min="3595" max="3595" width="13" style="32" customWidth="1"/>
    <col min="3596" max="3837" width="11.42578125" style="32"/>
    <col min="3838" max="3838" width="1.7109375" style="32" customWidth="1"/>
    <col min="3839" max="3839" width="62.7109375" style="32" customWidth="1"/>
    <col min="3840" max="3842" width="12.42578125" style="32" customWidth="1"/>
    <col min="3843" max="3843" width="12.28515625" style="32" customWidth="1"/>
    <col min="3844" max="3844" width="9.7109375" style="32" customWidth="1"/>
    <col min="3845" max="3845" width="12.28515625" style="32" customWidth="1"/>
    <col min="3846" max="3846" width="9.7109375" style="32" customWidth="1"/>
    <col min="3847" max="3847" width="1.7109375" style="32" customWidth="1"/>
    <col min="3848" max="3848" width="12.42578125" style="32" customWidth="1"/>
    <col min="3849" max="3849" width="12.85546875" style="32" customWidth="1"/>
    <col min="3850" max="3850" width="12.42578125" style="32" customWidth="1"/>
    <col min="3851" max="3851" width="13" style="32" customWidth="1"/>
    <col min="3852" max="4093" width="11.42578125" style="32"/>
    <col min="4094" max="4094" width="1.7109375" style="32" customWidth="1"/>
    <col min="4095" max="4095" width="62.7109375" style="32" customWidth="1"/>
    <col min="4096" max="4098" width="12.42578125" style="32" customWidth="1"/>
    <col min="4099" max="4099" width="12.28515625" style="32" customWidth="1"/>
    <col min="4100" max="4100" width="9.7109375" style="32" customWidth="1"/>
    <col min="4101" max="4101" width="12.28515625" style="32" customWidth="1"/>
    <col min="4102" max="4102" width="9.7109375" style="32" customWidth="1"/>
    <col min="4103" max="4103" width="1.7109375" style="32" customWidth="1"/>
    <col min="4104" max="4104" width="12.42578125" style="32" customWidth="1"/>
    <col min="4105" max="4105" width="12.85546875" style="32" customWidth="1"/>
    <col min="4106" max="4106" width="12.42578125" style="32" customWidth="1"/>
    <col min="4107" max="4107" width="13" style="32" customWidth="1"/>
    <col min="4108" max="4349" width="11.42578125" style="32"/>
    <col min="4350" max="4350" width="1.7109375" style="32" customWidth="1"/>
    <col min="4351" max="4351" width="62.7109375" style="32" customWidth="1"/>
    <col min="4352" max="4354" width="12.42578125" style="32" customWidth="1"/>
    <col min="4355" max="4355" width="12.28515625" style="32" customWidth="1"/>
    <col min="4356" max="4356" width="9.7109375" style="32" customWidth="1"/>
    <col min="4357" max="4357" width="12.28515625" style="32" customWidth="1"/>
    <col min="4358" max="4358" width="9.7109375" style="32" customWidth="1"/>
    <col min="4359" max="4359" width="1.7109375" style="32" customWidth="1"/>
    <col min="4360" max="4360" width="12.42578125" style="32" customWidth="1"/>
    <col min="4361" max="4361" width="12.85546875" style="32" customWidth="1"/>
    <col min="4362" max="4362" width="12.42578125" style="32" customWidth="1"/>
    <col min="4363" max="4363" width="13" style="32" customWidth="1"/>
    <col min="4364" max="4605" width="11.42578125" style="32"/>
    <col min="4606" max="4606" width="1.7109375" style="32" customWidth="1"/>
    <col min="4607" max="4607" width="62.7109375" style="32" customWidth="1"/>
    <col min="4608" max="4610" width="12.42578125" style="32" customWidth="1"/>
    <col min="4611" max="4611" width="12.28515625" style="32" customWidth="1"/>
    <col min="4612" max="4612" width="9.7109375" style="32" customWidth="1"/>
    <col min="4613" max="4613" width="12.28515625" style="32" customWidth="1"/>
    <col min="4614" max="4614" width="9.7109375" style="32" customWidth="1"/>
    <col min="4615" max="4615" width="1.7109375" style="32" customWidth="1"/>
    <col min="4616" max="4616" width="12.42578125" style="32" customWidth="1"/>
    <col min="4617" max="4617" width="12.85546875" style="32" customWidth="1"/>
    <col min="4618" max="4618" width="12.42578125" style="32" customWidth="1"/>
    <col min="4619" max="4619" width="13" style="32" customWidth="1"/>
    <col min="4620" max="4861" width="11.42578125" style="32"/>
    <col min="4862" max="4862" width="1.7109375" style="32" customWidth="1"/>
    <col min="4863" max="4863" width="62.7109375" style="32" customWidth="1"/>
    <col min="4864" max="4866" width="12.42578125" style="32" customWidth="1"/>
    <col min="4867" max="4867" width="12.28515625" style="32" customWidth="1"/>
    <col min="4868" max="4868" width="9.7109375" style="32" customWidth="1"/>
    <col min="4869" max="4869" width="12.28515625" style="32" customWidth="1"/>
    <col min="4870" max="4870" width="9.7109375" style="32" customWidth="1"/>
    <col min="4871" max="4871" width="1.7109375" style="32" customWidth="1"/>
    <col min="4872" max="4872" width="12.42578125" style="32" customWidth="1"/>
    <col min="4873" max="4873" width="12.85546875" style="32" customWidth="1"/>
    <col min="4874" max="4874" width="12.42578125" style="32" customWidth="1"/>
    <col min="4875" max="4875" width="13" style="32" customWidth="1"/>
    <col min="4876" max="5117" width="11.42578125" style="32"/>
    <col min="5118" max="5118" width="1.7109375" style="32" customWidth="1"/>
    <col min="5119" max="5119" width="62.7109375" style="32" customWidth="1"/>
    <col min="5120" max="5122" width="12.42578125" style="32" customWidth="1"/>
    <col min="5123" max="5123" width="12.28515625" style="32" customWidth="1"/>
    <col min="5124" max="5124" width="9.7109375" style="32" customWidth="1"/>
    <col min="5125" max="5125" width="12.28515625" style="32" customWidth="1"/>
    <col min="5126" max="5126" width="9.7109375" style="32" customWidth="1"/>
    <col min="5127" max="5127" width="1.7109375" style="32" customWidth="1"/>
    <col min="5128" max="5128" width="12.42578125" style="32" customWidth="1"/>
    <col min="5129" max="5129" width="12.85546875" style="32" customWidth="1"/>
    <col min="5130" max="5130" width="12.42578125" style="32" customWidth="1"/>
    <col min="5131" max="5131" width="13" style="32" customWidth="1"/>
    <col min="5132" max="5373" width="11.42578125" style="32"/>
    <col min="5374" max="5374" width="1.7109375" style="32" customWidth="1"/>
    <col min="5375" max="5375" width="62.7109375" style="32" customWidth="1"/>
    <col min="5376" max="5378" width="12.42578125" style="32" customWidth="1"/>
    <col min="5379" max="5379" width="12.28515625" style="32" customWidth="1"/>
    <col min="5380" max="5380" width="9.7109375" style="32" customWidth="1"/>
    <col min="5381" max="5381" width="12.28515625" style="32" customWidth="1"/>
    <col min="5382" max="5382" width="9.7109375" style="32" customWidth="1"/>
    <col min="5383" max="5383" width="1.7109375" style="32" customWidth="1"/>
    <col min="5384" max="5384" width="12.42578125" style="32" customWidth="1"/>
    <col min="5385" max="5385" width="12.85546875" style="32" customWidth="1"/>
    <col min="5386" max="5386" width="12.42578125" style="32" customWidth="1"/>
    <col min="5387" max="5387" width="13" style="32" customWidth="1"/>
    <col min="5388" max="5629" width="11.42578125" style="32"/>
    <col min="5630" max="5630" width="1.7109375" style="32" customWidth="1"/>
    <col min="5631" max="5631" width="62.7109375" style="32" customWidth="1"/>
    <col min="5632" max="5634" width="12.42578125" style="32" customWidth="1"/>
    <col min="5635" max="5635" width="12.28515625" style="32" customWidth="1"/>
    <col min="5636" max="5636" width="9.7109375" style="32" customWidth="1"/>
    <col min="5637" max="5637" width="12.28515625" style="32" customWidth="1"/>
    <col min="5638" max="5638" width="9.7109375" style="32" customWidth="1"/>
    <col min="5639" max="5639" width="1.7109375" style="32" customWidth="1"/>
    <col min="5640" max="5640" width="12.42578125" style="32" customWidth="1"/>
    <col min="5641" max="5641" width="12.85546875" style="32" customWidth="1"/>
    <col min="5642" max="5642" width="12.42578125" style="32" customWidth="1"/>
    <col min="5643" max="5643" width="13" style="32" customWidth="1"/>
    <col min="5644" max="5885" width="11.42578125" style="32"/>
    <col min="5886" max="5886" width="1.7109375" style="32" customWidth="1"/>
    <col min="5887" max="5887" width="62.7109375" style="32" customWidth="1"/>
    <col min="5888" max="5890" width="12.42578125" style="32" customWidth="1"/>
    <col min="5891" max="5891" width="12.28515625" style="32" customWidth="1"/>
    <col min="5892" max="5892" width="9.7109375" style="32" customWidth="1"/>
    <col min="5893" max="5893" width="12.28515625" style="32" customWidth="1"/>
    <col min="5894" max="5894" width="9.7109375" style="32" customWidth="1"/>
    <col min="5895" max="5895" width="1.7109375" style="32" customWidth="1"/>
    <col min="5896" max="5896" width="12.42578125" style="32" customWidth="1"/>
    <col min="5897" max="5897" width="12.85546875" style="32" customWidth="1"/>
    <col min="5898" max="5898" width="12.42578125" style="32" customWidth="1"/>
    <col min="5899" max="5899" width="13" style="32" customWidth="1"/>
    <col min="5900" max="6141" width="11.42578125" style="32"/>
    <col min="6142" max="6142" width="1.7109375" style="32" customWidth="1"/>
    <col min="6143" max="6143" width="62.7109375" style="32" customWidth="1"/>
    <col min="6144" max="6146" width="12.42578125" style="32" customWidth="1"/>
    <col min="6147" max="6147" width="12.28515625" style="32" customWidth="1"/>
    <col min="6148" max="6148" width="9.7109375" style="32" customWidth="1"/>
    <col min="6149" max="6149" width="12.28515625" style="32" customWidth="1"/>
    <col min="6150" max="6150" width="9.7109375" style="32" customWidth="1"/>
    <col min="6151" max="6151" width="1.7109375" style="32" customWidth="1"/>
    <col min="6152" max="6152" width="12.42578125" style="32" customWidth="1"/>
    <col min="6153" max="6153" width="12.85546875" style="32" customWidth="1"/>
    <col min="6154" max="6154" width="12.42578125" style="32" customWidth="1"/>
    <col min="6155" max="6155" width="13" style="32" customWidth="1"/>
    <col min="6156" max="6397" width="11.42578125" style="32"/>
    <col min="6398" max="6398" width="1.7109375" style="32" customWidth="1"/>
    <col min="6399" max="6399" width="62.7109375" style="32" customWidth="1"/>
    <col min="6400" max="6402" width="12.42578125" style="32" customWidth="1"/>
    <col min="6403" max="6403" width="12.28515625" style="32" customWidth="1"/>
    <col min="6404" max="6404" width="9.7109375" style="32" customWidth="1"/>
    <col min="6405" max="6405" width="12.28515625" style="32" customWidth="1"/>
    <col min="6406" max="6406" width="9.7109375" style="32" customWidth="1"/>
    <col min="6407" max="6407" width="1.7109375" style="32" customWidth="1"/>
    <col min="6408" max="6408" width="12.42578125" style="32" customWidth="1"/>
    <col min="6409" max="6409" width="12.85546875" style="32" customWidth="1"/>
    <col min="6410" max="6410" width="12.42578125" style="32" customWidth="1"/>
    <col min="6411" max="6411" width="13" style="32" customWidth="1"/>
    <col min="6412" max="6653" width="11.42578125" style="32"/>
    <col min="6654" max="6654" width="1.7109375" style="32" customWidth="1"/>
    <col min="6655" max="6655" width="62.7109375" style="32" customWidth="1"/>
    <col min="6656" max="6658" width="12.42578125" style="32" customWidth="1"/>
    <col min="6659" max="6659" width="12.28515625" style="32" customWidth="1"/>
    <col min="6660" max="6660" width="9.7109375" style="32" customWidth="1"/>
    <col min="6661" max="6661" width="12.28515625" style="32" customWidth="1"/>
    <col min="6662" max="6662" width="9.7109375" style="32" customWidth="1"/>
    <col min="6663" max="6663" width="1.7109375" style="32" customWidth="1"/>
    <col min="6664" max="6664" width="12.42578125" style="32" customWidth="1"/>
    <col min="6665" max="6665" width="12.85546875" style="32" customWidth="1"/>
    <col min="6666" max="6666" width="12.42578125" style="32" customWidth="1"/>
    <col min="6667" max="6667" width="13" style="32" customWidth="1"/>
    <col min="6668" max="6909" width="11.42578125" style="32"/>
    <col min="6910" max="6910" width="1.7109375" style="32" customWidth="1"/>
    <col min="6911" max="6911" width="62.7109375" style="32" customWidth="1"/>
    <col min="6912" max="6914" width="12.42578125" style="32" customWidth="1"/>
    <col min="6915" max="6915" width="12.28515625" style="32" customWidth="1"/>
    <col min="6916" max="6916" width="9.7109375" style="32" customWidth="1"/>
    <col min="6917" max="6917" width="12.28515625" style="32" customWidth="1"/>
    <col min="6918" max="6918" width="9.7109375" style="32" customWidth="1"/>
    <col min="6919" max="6919" width="1.7109375" style="32" customWidth="1"/>
    <col min="6920" max="6920" width="12.42578125" style="32" customWidth="1"/>
    <col min="6921" max="6921" width="12.85546875" style="32" customWidth="1"/>
    <col min="6922" max="6922" width="12.42578125" style="32" customWidth="1"/>
    <col min="6923" max="6923" width="13" style="32" customWidth="1"/>
    <col min="6924" max="7165" width="11.42578125" style="32"/>
    <col min="7166" max="7166" width="1.7109375" style="32" customWidth="1"/>
    <col min="7167" max="7167" width="62.7109375" style="32" customWidth="1"/>
    <col min="7168" max="7170" width="12.42578125" style="32" customWidth="1"/>
    <col min="7171" max="7171" width="12.28515625" style="32" customWidth="1"/>
    <col min="7172" max="7172" width="9.7109375" style="32" customWidth="1"/>
    <col min="7173" max="7173" width="12.28515625" style="32" customWidth="1"/>
    <col min="7174" max="7174" width="9.7109375" style="32" customWidth="1"/>
    <col min="7175" max="7175" width="1.7109375" style="32" customWidth="1"/>
    <col min="7176" max="7176" width="12.42578125" style="32" customWidth="1"/>
    <col min="7177" max="7177" width="12.85546875" style="32" customWidth="1"/>
    <col min="7178" max="7178" width="12.42578125" style="32" customWidth="1"/>
    <col min="7179" max="7179" width="13" style="32" customWidth="1"/>
    <col min="7180" max="7421" width="11.42578125" style="32"/>
    <col min="7422" max="7422" width="1.7109375" style="32" customWidth="1"/>
    <col min="7423" max="7423" width="62.7109375" style="32" customWidth="1"/>
    <col min="7424" max="7426" width="12.42578125" style="32" customWidth="1"/>
    <col min="7427" max="7427" width="12.28515625" style="32" customWidth="1"/>
    <col min="7428" max="7428" width="9.7109375" style="32" customWidth="1"/>
    <col min="7429" max="7429" width="12.28515625" style="32" customWidth="1"/>
    <col min="7430" max="7430" width="9.7109375" style="32" customWidth="1"/>
    <col min="7431" max="7431" width="1.7109375" style="32" customWidth="1"/>
    <col min="7432" max="7432" width="12.42578125" style="32" customWidth="1"/>
    <col min="7433" max="7433" width="12.85546875" style="32" customWidth="1"/>
    <col min="7434" max="7434" width="12.42578125" style="32" customWidth="1"/>
    <col min="7435" max="7435" width="13" style="32" customWidth="1"/>
    <col min="7436" max="7677" width="11.42578125" style="32"/>
    <col min="7678" max="7678" width="1.7109375" style="32" customWidth="1"/>
    <col min="7679" max="7679" width="62.7109375" style="32" customWidth="1"/>
    <col min="7680" max="7682" width="12.42578125" style="32" customWidth="1"/>
    <col min="7683" max="7683" width="12.28515625" style="32" customWidth="1"/>
    <col min="7684" max="7684" width="9.7109375" style="32" customWidth="1"/>
    <col min="7685" max="7685" width="12.28515625" style="32" customWidth="1"/>
    <col min="7686" max="7686" width="9.7109375" style="32" customWidth="1"/>
    <col min="7687" max="7687" width="1.7109375" style="32" customWidth="1"/>
    <col min="7688" max="7688" width="12.42578125" style="32" customWidth="1"/>
    <col min="7689" max="7689" width="12.85546875" style="32" customWidth="1"/>
    <col min="7690" max="7690" width="12.42578125" style="32" customWidth="1"/>
    <col min="7691" max="7691" width="13" style="32" customWidth="1"/>
    <col min="7692" max="7933" width="11.42578125" style="32"/>
    <col min="7934" max="7934" width="1.7109375" style="32" customWidth="1"/>
    <col min="7935" max="7935" width="62.7109375" style="32" customWidth="1"/>
    <col min="7936" max="7938" width="12.42578125" style="32" customWidth="1"/>
    <col min="7939" max="7939" width="12.28515625" style="32" customWidth="1"/>
    <col min="7940" max="7940" width="9.7109375" style="32" customWidth="1"/>
    <col min="7941" max="7941" width="12.28515625" style="32" customWidth="1"/>
    <col min="7942" max="7942" width="9.7109375" style="32" customWidth="1"/>
    <col min="7943" max="7943" width="1.7109375" style="32" customWidth="1"/>
    <col min="7944" max="7944" width="12.42578125" style="32" customWidth="1"/>
    <col min="7945" max="7945" width="12.85546875" style="32" customWidth="1"/>
    <col min="7946" max="7946" width="12.42578125" style="32" customWidth="1"/>
    <col min="7947" max="7947" width="13" style="32" customWidth="1"/>
    <col min="7948" max="8189" width="11.42578125" style="32"/>
    <col min="8190" max="8190" width="1.7109375" style="32" customWidth="1"/>
    <col min="8191" max="8191" width="62.7109375" style="32" customWidth="1"/>
    <col min="8192" max="8194" width="12.42578125" style="32" customWidth="1"/>
    <col min="8195" max="8195" width="12.28515625" style="32" customWidth="1"/>
    <col min="8196" max="8196" width="9.7109375" style="32" customWidth="1"/>
    <col min="8197" max="8197" width="12.28515625" style="32" customWidth="1"/>
    <col min="8198" max="8198" width="9.7109375" style="32" customWidth="1"/>
    <col min="8199" max="8199" width="1.7109375" style="32" customWidth="1"/>
    <col min="8200" max="8200" width="12.42578125" style="32" customWidth="1"/>
    <col min="8201" max="8201" width="12.85546875" style="32" customWidth="1"/>
    <col min="8202" max="8202" width="12.42578125" style="32" customWidth="1"/>
    <col min="8203" max="8203" width="13" style="32" customWidth="1"/>
    <col min="8204" max="8445" width="11.42578125" style="32"/>
    <col min="8446" max="8446" width="1.7109375" style="32" customWidth="1"/>
    <col min="8447" max="8447" width="62.7109375" style="32" customWidth="1"/>
    <col min="8448" max="8450" width="12.42578125" style="32" customWidth="1"/>
    <col min="8451" max="8451" width="12.28515625" style="32" customWidth="1"/>
    <col min="8452" max="8452" width="9.7109375" style="32" customWidth="1"/>
    <col min="8453" max="8453" width="12.28515625" style="32" customWidth="1"/>
    <col min="8454" max="8454" width="9.7109375" style="32" customWidth="1"/>
    <col min="8455" max="8455" width="1.7109375" style="32" customWidth="1"/>
    <col min="8456" max="8456" width="12.42578125" style="32" customWidth="1"/>
    <col min="8457" max="8457" width="12.85546875" style="32" customWidth="1"/>
    <col min="8458" max="8458" width="12.42578125" style="32" customWidth="1"/>
    <col min="8459" max="8459" width="13" style="32" customWidth="1"/>
    <col min="8460" max="8701" width="11.42578125" style="32"/>
    <col min="8702" max="8702" width="1.7109375" style="32" customWidth="1"/>
    <col min="8703" max="8703" width="62.7109375" style="32" customWidth="1"/>
    <col min="8704" max="8706" width="12.42578125" style="32" customWidth="1"/>
    <col min="8707" max="8707" width="12.28515625" style="32" customWidth="1"/>
    <col min="8708" max="8708" width="9.7109375" style="32" customWidth="1"/>
    <col min="8709" max="8709" width="12.28515625" style="32" customWidth="1"/>
    <col min="8710" max="8710" width="9.7109375" style="32" customWidth="1"/>
    <col min="8711" max="8711" width="1.7109375" style="32" customWidth="1"/>
    <col min="8712" max="8712" width="12.42578125" style="32" customWidth="1"/>
    <col min="8713" max="8713" width="12.85546875" style="32" customWidth="1"/>
    <col min="8714" max="8714" width="12.42578125" style="32" customWidth="1"/>
    <col min="8715" max="8715" width="13" style="32" customWidth="1"/>
    <col min="8716" max="8957" width="11.42578125" style="32"/>
    <col min="8958" max="8958" width="1.7109375" style="32" customWidth="1"/>
    <col min="8959" max="8959" width="62.7109375" style="32" customWidth="1"/>
    <col min="8960" max="8962" width="12.42578125" style="32" customWidth="1"/>
    <col min="8963" max="8963" width="12.28515625" style="32" customWidth="1"/>
    <col min="8964" max="8964" width="9.7109375" style="32" customWidth="1"/>
    <col min="8965" max="8965" width="12.28515625" style="32" customWidth="1"/>
    <col min="8966" max="8966" width="9.7109375" style="32" customWidth="1"/>
    <col min="8967" max="8967" width="1.7109375" style="32" customWidth="1"/>
    <col min="8968" max="8968" width="12.42578125" style="32" customWidth="1"/>
    <col min="8969" max="8969" width="12.85546875" style="32" customWidth="1"/>
    <col min="8970" max="8970" width="12.42578125" style="32" customWidth="1"/>
    <col min="8971" max="8971" width="13" style="32" customWidth="1"/>
    <col min="8972" max="9213" width="11.42578125" style="32"/>
    <col min="9214" max="9214" width="1.7109375" style="32" customWidth="1"/>
    <col min="9215" max="9215" width="62.7109375" style="32" customWidth="1"/>
    <col min="9216" max="9218" width="12.42578125" style="32" customWidth="1"/>
    <col min="9219" max="9219" width="12.28515625" style="32" customWidth="1"/>
    <col min="9220" max="9220" width="9.7109375" style="32" customWidth="1"/>
    <col min="9221" max="9221" width="12.28515625" style="32" customWidth="1"/>
    <col min="9222" max="9222" width="9.7109375" style="32" customWidth="1"/>
    <col min="9223" max="9223" width="1.7109375" style="32" customWidth="1"/>
    <col min="9224" max="9224" width="12.42578125" style="32" customWidth="1"/>
    <col min="9225" max="9225" width="12.85546875" style="32" customWidth="1"/>
    <col min="9226" max="9226" width="12.42578125" style="32" customWidth="1"/>
    <col min="9227" max="9227" width="13" style="32" customWidth="1"/>
    <col min="9228" max="9469" width="11.42578125" style="32"/>
    <col min="9470" max="9470" width="1.7109375" style="32" customWidth="1"/>
    <col min="9471" max="9471" width="62.7109375" style="32" customWidth="1"/>
    <col min="9472" max="9474" width="12.42578125" style="32" customWidth="1"/>
    <col min="9475" max="9475" width="12.28515625" style="32" customWidth="1"/>
    <col min="9476" max="9476" width="9.7109375" style="32" customWidth="1"/>
    <col min="9477" max="9477" width="12.28515625" style="32" customWidth="1"/>
    <col min="9478" max="9478" width="9.7109375" style="32" customWidth="1"/>
    <col min="9479" max="9479" width="1.7109375" style="32" customWidth="1"/>
    <col min="9480" max="9480" width="12.42578125" style="32" customWidth="1"/>
    <col min="9481" max="9481" width="12.85546875" style="32" customWidth="1"/>
    <col min="9482" max="9482" width="12.42578125" style="32" customWidth="1"/>
    <col min="9483" max="9483" width="13" style="32" customWidth="1"/>
    <col min="9484" max="9725" width="11.42578125" style="32"/>
    <col min="9726" max="9726" width="1.7109375" style="32" customWidth="1"/>
    <col min="9727" max="9727" width="62.7109375" style="32" customWidth="1"/>
    <col min="9728" max="9730" width="12.42578125" style="32" customWidth="1"/>
    <col min="9731" max="9731" width="12.28515625" style="32" customWidth="1"/>
    <col min="9732" max="9732" width="9.7109375" style="32" customWidth="1"/>
    <col min="9733" max="9733" width="12.28515625" style="32" customWidth="1"/>
    <col min="9734" max="9734" width="9.7109375" style="32" customWidth="1"/>
    <col min="9735" max="9735" width="1.7109375" style="32" customWidth="1"/>
    <col min="9736" max="9736" width="12.42578125" style="32" customWidth="1"/>
    <col min="9737" max="9737" width="12.85546875" style="32" customWidth="1"/>
    <col min="9738" max="9738" width="12.42578125" style="32" customWidth="1"/>
    <col min="9739" max="9739" width="13" style="32" customWidth="1"/>
    <col min="9740" max="9981" width="11.42578125" style="32"/>
    <col min="9982" max="9982" width="1.7109375" style="32" customWidth="1"/>
    <col min="9983" max="9983" width="62.7109375" style="32" customWidth="1"/>
    <col min="9984" max="9986" width="12.42578125" style="32" customWidth="1"/>
    <col min="9987" max="9987" width="12.28515625" style="32" customWidth="1"/>
    <col min="9988" max="9988" width="9.7109375" style="32" customWidth="1"/>
    <col min="9989" max="9989" width="12.28515625" style="32" customWidth="1"/>
    <col min="9990" max="9990" width="9.7109375" style="32" customWidth="1"/>
    <col min="9991" max="9991" width="1.7109375" style="32" customWidth="1"/>
    <col min="9992" max="9992" width="12.42578125" style="32" customWidth="1"/>
    <col min="9993" max="9993" width="12.85546875" style="32" customWidth="1"/>
    <col min="9994" max="9994" width="12.42578125" style="32" customWidth="1"/>
    <col min="9995" max="9995" width="13" style="32" customWidth="1"/>
    <col min="9996" max="10237" width="11.42578125" style="32"/>
    <col min="10238" max="10238" width="1.7109375" style="32" customWidth="1"/>
    <col min="10239" max="10239" width="62.7109375" style="32" customWidth="1"/>
    <col min="10240" max="10242" width="12.42578125" style="32" customWidth="1"/>
    <col min="10243" max="10243" width="12.28515625" style="32" customWidth="1"/>
    <col min="10244" max="10244" width="9.7109375" style="32" customWidth="1"/>
    <col min="10245" max="10245" width="12.28515625" style="32" customWidth="1"/>
    <col min="10246" max="10246" width="9.7109375" style="32" customWidth="1"/>
    <col min="10247" max="10247" width="1.7109375" style="32" customWidth="1"/>
    <col min="10248" max="10248" width="12.42578125" style="32" customWidth="1"/>
    <col min="10249" max="10249" width="12.85546875" style="32" customWidth="1"/>
    <col min="10250" max="10250" width="12.42578125" style="32" customWidth="1"/>
    <col min="10251" max="10251" width="13" style="32" customWidth="1"/>
    <col min="10252" max="10493" width="11.42578125" style="32"/>
    <col min="10494" max="10494" width="1.7109375" style="32" customWidth="1"/>
    <col min="10495" max="10495" width="62.7109375" style="32" customWidth="1"/>
    <col min="10496" max="10498" width="12.42578125" style="32" customWidth="1"/>
    <col min="10499" max="10499" width="12.28515625" style="32" customWidth="1"/>
    <col min="10500" max="10500" width="9.7109375" style="32" customWidth="1"/>
    <col min="10501" max="10501" width="12.28515625" style="32" customWidth="1"/>
    <col min="10502" max="10502" width="9.7109375" style="32" customWidth="1"/>
    <col min="10503" max="10503" width="1.7109375" style="32" customWidth="1"/>
    <col min="10504" max="10504" width="12.42578125" style="32" customWidth="1"/>
    <col min="10505" max="10505" width="12.85546875" style="32" customWidth="1"/>
    <col min="10506" max="10506" width="12.42578125" style="32" customWidth="1"/>
    <col min="10507" max="10507" width="13" style="32" customWidth="1"/>
    <col min="10508" max="10749" width="11.42578125" style="32"/>
    <col min="10750" max="10750" width="1.7109375" style="32" customWidth="1"/>
    <col min="10751" max="10751" width="62.7109375" style="32" customWidth="1"/>
    <col min="10752" max="10754" width="12.42578125" style="32" customWidth="1"/>
    <col min="10755" max="10755" width="12.28515625" style="32" customWidth="1"/>
    <col min="10756" max="10756" width="9.7109375" style="32" customWidth="1"/>
    <col min="10757" max="10757" width="12.28515625" style="32" customWidth="1"/>
    <col min="10758" max="10758" width="9.7109375" style="32" customWidth="1"/>
    <col min="10759" max="10759" width="1.7109375" style="32" customWidth="1"/>
    <col min="10760" max="10760" width="12.42578125" style="32" customWidth="1"/>
    <col min="10761" max="10761" width="12.85546875" style="32" customWidth="1"/>
    <col min="10762" max="10762" width="12.42578125" style="32" customWidth="1"/>
    <col min="10763" max="10763" width="13" style="32" customWidth="1"/>
    <col min="10764" max="11005" width="11.42578125" style="32"/>
    <col min="11006" max="11006" width="1.7109375" style="32" customWidth="1"/>
    <col min="11007" max="11007" width="62.7109375" style="32" customWidth="1"/>
    <col min="11008" max="11010" width="12.42578125" style="32" customWidth="1"/>
    <col min="11011" max="11011" width="12.28515625" style="32" customWidth="1"/>
    <col min="11012" max="11012" width="9.7109375" style="32" customWidth="1"/>
    <col min="11013" max="11013" width="12.28515625" style="32" customWidth="1"/>
    <col min="11014" max="11014" width="9.7109375" style="32" customWidth="1"/>
    <col min="11015" max="11015" width="1.7109375" style="32" customWidth="1"/>
    <col min="11016" max="11016" width="12.42578125" style="32" customWidth="1"/>
    <col min="11017" max="11017" width="12.85546875" style="32" customWidth="1"/>
    <col min="11018" max="11018" width="12.42578125" style="32" customWidth="1"/>
    <col min="11019" max="11019" width="13" style="32" customWidth="1"/>
    <col min="11020" max="11261" width="11.42578125" style="32"/>
    <col min="11262" max="11262" width="1.7109375" style="32" customWidth="1"/>
    <col min="11263" max="11263" width="62.7109375" style="32" customWidth="1"/>
    <col min="11264" max="11266" width="12.42578125" style="32" customWidth="1"/>
    <col min="11267" max="11267" width="12.28515625" style="32" customWidth="1"/>
    <col min="11268" max="11268" width="9.7109375" style="32" customWidth="1"/>
    <col min="11269" max="11269" width="12.28515625" style="32" customWidth="1"/>
    <col min="11270" max="11270" width="9.7109375" style="32" customWidth="1"/>
    <col min="11271" max="11271" width="1.7109375" style="32" customWidth="1"/>
    <col min="11272" max="11272" width="12.42578125" style="32" customWidth="1"/>
    <col min="11273" max="11273" width="12.85546875" style="32" customWidth="1"/>
    <col min="11274" max="11274" width="12.42578125" style="32" customWidth="1"/>
    <col min="11275" max="11275" width="13" style="32" customWidth="1"/>
    <col min="11276" max="11517" width="11.42578125" style="32"/>
    <col min="11518" max="11518" width="1.7109375" style="32" customWidth="1"/>
    <col min="11519" max="11519" width="62.7109375" style="32" customWidth="1"/>
    <col min="11520" max="11522" width="12.42578125" style="32" customWidth="1"/>
    <col min="11523" max="11523" width="12.28515625" style="32" customWidth="1"/>
    <col min="11524" max="11524" width="9.7109375" style="32" customWidth="1"/>
    <col min="11525" max="11525" width="12.28515625" style="32" customWidth="1"/>
    <col min="11526" max="11526" width="9.7109375" style="32" customWidth="1"/>
    <col min="11527" max="11527" width="1.7109375" style="32" customWidth="1"/>
    <col min="11528" max="11528" width="12.42578125" style="32" customWidth="1"/>
    <col min="11529" max="11529" width="12.85546875" style="32" customWidth="1"/>
    <col min="11530" max="11530" width="12.42578125" style="32" customWidth="1"/>
    <col min="11531" max="11531" width="13" style="32" customWidth="1"/>
    <col min="11532" max="11773" width="11.42578125" style="32"/>
    <col min="11774" max="11774" width="1.7109375" style="32" customWidth="1"/>
    <col min="11775" max="11775" width="62.7109375" style="32" customWidth="1"/>
    <col min="11776" max="11778" width="12.42578125" style="32" customWidth="1"/>
    <col min="11779" max="11779" width="12.28515625" style="32" customWidth="1"/>
    <col min="11780" max="11780" width="9.7109375" style="32" customWidth="1"/>
    <col min="11781" max="11781" width="12.28515625" style="32" customWidth="1"/>
    <col min="11782" max="11782" width="9.7109375" style="32" customWidth="1"/>
    <col min="11783" max="11783" width="1.7109375" style="32" customWidth="1"/>
    <col min="11784" max="11784" width="12.42578125" style="32" customWidth="1"/>
    <col min="11785" max="11785" width="12.85546875" style="32" customWidth="1"/>
    <col min="11786" max="11786" width="12.42578125" style="32" customWidth="1"/>
    <col min="11787" max="11787" width="13" style="32" customWidth="1"/>
    <col min="11788" max="12029" width="11.42578125" style="32"/>
    <col min="12030" max="12030" width="1.7109375" style="32" customWidth="1"/>
    <col min="12031" max="12031" width="62.7109375" style="32" customWidth="1"/>
    <col min="12032" max="12034" width="12.42578125" style="32" customWidth="1"/>
    <col min="12035" max="12035" width="12.28515625" style="32" customWidth="1"/>
    <col min="12036" max="12036" width="9.7109375" style="32" customWidth="1"/>
    <col min="12037" max="12037" width="12.28515625" style="32" customWidth="1"/>
    <col min="12038" max="12038" width="9.7109375" style="32" customWidth="1"/>
    <col min="12039" max="12039" width="1.7109375" style="32" customWidth="1"/>
    <col min="12040" max="12040" width="12.42578125" style="32" customWidth="1"/>
    <col min="12041" max="12041" width="12.85546875" style="32" customWidth="1"/>
    <col min="12042" max="12042" width="12.42578125" style="32" customWidth="1"/>
    <col min="12043" max="12043" width="13" style="32" customWidth="1"/>
    <col min="12044" max="12285" width="11.42578125" style="32"/>
    <col min="12286" max="12286" width="1.7109375" style="32" customWidth="1"/>
    <col min="12287" max="12287" width="62.7109375" style="32" customWidth="1"/>
    <col min="12288" max="12290" width="12.42578125" style="32" customWidth="1"/>
    <col min="12291" max="12291" width="12.28515625" style="32" customWidth="1"/>
    <col min="12292" max="12292" width="9.7109375" style="32" customWidth="1"/>
    <col min="12293" max="12293" width="12.28515625" style="32" customWidth="1"/>
    <col min="12294" max="12294" width="9.7109375" style="32" customWidth="1"/>
    <col min="12295" max="12295" width="1.7109375" style="32" customWidth="1"/>
    <col min="12296" max="12296" width="12.42578125" style="32" customWidth="1"/>
    <col min="12297" max="12297" width="12.85546875" style="32" customWidth="1"/>
    <col min="12298" max="12298" width="12.42578125" style="32" customWidth="1"/>
    <col min="12299" max="12299" width="13" style="32" customWidth="1"/>
    <col min="12300" max="12541" width="11.42578125" style="32"/>
    <col min="12542" max="12542" width="1.7109375" style="32" customWidth="1"/>
    <col min="12543" max="12543" width="62.7109375" style="32" customWidth="1"/>
    <col min="12544" max="12546" width="12.42578125" style="32" customWidth="1"/>
    <col min="12547" max="12547" width="12.28515625" style="32" customWidth="1"/>
    <col min="12548" max="12548" width="9.7109375" style="32" customWidth="1"/>
    <col min="12549" max="12549" width="12.28515625" style="32" customWidth="1"/>
    <col min="12550" max="12550" width="9.7109375" style="32" customWidth="1"/>
    <col min="12551" max="12551" width="1.7109375" style="32" customWidth="1"/>
    <col min="12552" max="12552" width="12.42578125" style="32" customWidth="1"/>
    <col min="12553" max="12553" width="12.85546875" style="32" customWidth="1"/>
    <col min="12554" max="12554" width="12.42578125" style="32" customWidth="1"/>
    <col min="12555" max="12555" width="13" style="32" customWidth="1"/>
    <col min="12556" max="12797" width="11.42578125" style="32"/>
    <col min="12798" max="12798" width="1.7109375" style="32" customWidth="1"/>
    <col min="12799" max="12799" width="62.7109375" style="32" customWidth="1"/>
    <col min="12800" max="12802" width="12.42578125" style="32" customWidth="1"/>
    <col min="12803" max="12803" width="12.28515625" style="32" customWidth="1"/>
    <col min="12804" max="12804" width="9.7109375" style="32" customWidth="1"/>
    <col min="12805" max="12805" width="12.28515625" style="32" customWidth="1"/>
    <col min="12806" max="12806" width="9.7109375" style="32" customWidth="1"/>
    <col min="12807" max="12807" width="1.7109375" style="32" customWidth="1"/>
    <col min="12808" max="12808" width="12.42578125" style="32" customWidth="1"/>
    <col min="12809" max="12809" width="12.85546875" style="32" customWidth="1"/>
    <col min="12810" max="12810" width="12.42578125" style="32" customWidth="1"/>
    <col min="12811" max="12811" width="13" style="32" customWidth="1"/>
    <col min="12812" max="13053" width="11.42578125" style="32"/>
    <col min="13054" max="13054" width="1.7109375" style="32" customWidth="1"/>
    <col min="13055" max="13055" width="62.7109375" style="32" customWidth="1"/>
    <col min="13056" max="13058" width="12.42578125" style="32" customWidth="1"/>
    <col min="13059" max="13059" width="12.28515625" style="32" customWidth="1"/>
    <col min="13060" max="13060" width="9.7109375" style="32" customWidth="1"/>
    <col min="13061" max="13061" width="12.28515625" style="32" customWidth="1"/>
    <col min="13062" max="13062" width="9.7109375" style="32" customWidth="1"/>
    <col min="13063" max="13063" width="1.7109375" style="32" customWidth="1"/>
    <col min="13064" max="13064" width="12.42578125" style="32" customWidth="1"/>
    <col min="13065" max="13065" width="12.85546875" style="32" customWidth="1"/>
    <col min="13066" max="13066" width="12.42578125" style="32" customWidth="1"/>
    <col min="13067" max="13067" width="13" style="32" customWidth="1"/>
    <col min="13068" max="13309" width="11.42578125" style="32"/>
    <col min="13310" max="13310" width="1.7109375" style="32" customWidth="1"/>
    <col min="13311" max="13311" width="62.7109375" style="32" customWidth="1"/>
    <col min="13312" max="13314" width="12.42578125" style="32" customWidth="1"/>
    <col min="13315" max="13315" width="12.28515625" style="32" customWidth="1"/>
    <col min="13316" max="13316" width="9.7109375" style="32" customWidth="1"/>
    <col min="13317" max="13317" width="12.28515625" style="32" customWidth="1"/>
    <col min="13318" max="13318" width="9.7109375" style="32" customWidth="1"/>
    <col min="13319" max="13319" width="1.7109375" style="32" customWidth="1"/>
    <col min="13320" max="13320" width="12.42578125" style="32" customWidth="1"/>
    <col min="13321" max="13321" width="12.85546875" style="32" customWidth="1"/>
    <col min="13322" max="13322" width="12.42578125" style="32" customWidth="1"/>
    <col min="13323" max="13323" width="13" style="32" customWidth="1"/>
    <col min="13324" max="13565" width="11.42578125" style="32"/>
    <col min="13566" max="13566" width="1.7109375" style="32" customWidth="1"/>
    <col min="13567" max="13567" width="62.7109375" style="32" customWidth="1"/>
    <col min="13568" max="13570" width="12.42578125" style="32" customWidth="1"/>
    <col min="13571" max="13571" width="12.28515625" style="32" customWidth="1"/>
    <col min="13572" max="13572" width="9.7109375" style="32" customWidth="1"/>
    <col min="13573" max="13573" width="12.28515625" style="32" customWidth="1"/>
    <col min="13574" max="13574" width="9.7109375" style="32" customWidth="1"/>
    <col min="13575" max="13575" width="1.7109375" style="32" customWidth="1"/>
    <col min="13576" max="13576" width="12.42578125" style="32" customWidth="1"/>
    <col min="13577" max="13577" width="12.85546875" style="32" customWidth="1"/>
    <col min="13578" max="13578" width="12.42578125" style="32" customWidth="1"/>
    <col min="13579" max="13579" width="13" style="32" customWidth="1"/>
    <col min="13580" max="13821" width="11.42578125" style="32"/>
    <col min="13822" max="13822" width="1.7109375" style="32" customWidth="1"/>
    <col min="13823" max="13823" width="62.7109375" style="32" customWidth="1"/>
    <col min="13824" max="13826" width="12.42578125" style="32" customWidth="1"/>
    <col min="13827" max="13827" width="12.28515625" style="32" customWidth="1"/>
    <col min="13828" max="13828" width="9.7109375" style="32" customWidth="1"/>
    <col min="13829" max="13829" width="12.28515625" style="32" customWidth="1"/>
    <col min="13830" max="13830" width="9.7109375" style="32" customWidth="1"/>
    <col min="13831" max="13831" width="1.7109375" style="32" customWidth="1"/>
    <col min="13832" max="13832" width="12.42578125" style="32" customWidth="1"/>
    <col min="13833" max="13833" width="12.85546875" style="32" customWidth="1"/>
    <col min="13834" max="13834" width="12.42578125" style="32" customWidth="1"/>
    <col min="13835" max="13835" width="13" style="32" customWidth="1"/>
    <col min="13836" max="14077" width="11.42578125" style="32"/>
    <col min="14078" max="14078" width="1.7109375" style="32" customWidth="1"/>
    <col min="14079" max="14079" width="62.7109375" style="32" customWidth="1"/>
    <col min="14080" max="14082" width="12.42578125" style="32" customWidth="1"/>
    <col min="14083" max="14083" width="12.28515625" style="32" customWidth="1"/>
    <col min="14084" max="14084" width="9.7109375" style="32" customWidth="1"/>
    <col min="14085" max="14085" width="12.28515625" style="32" customWidth="1"/>
    <col min="14086" max="14086" width="9.7109375" style="32" customWidth="1"/>
    <col min="14087" max="14087" width="1.7109375" style="32" customWidth="1"/>
    <col min="14088" max="14088" width="12.42578125" style="32" customWidth="1"/>
    <col min="14089" max="14089" width="12.85546875" style="32" customWidth="1"/>
    <col min="14090" max="14090" width="12.42578125" style="32" customWidth="1"/>
    <col min="14091" max="14091" width="13" style="32" customWidth="1"/>
    <col min="14092" max="14333" width="11.42578125" style="32"/>
    <col min="14334" max="14334" width="1.7109375" style="32" customWidth="1"/>
    <col min="14335" max="14335" width="62.7109375" style="32" customWidth="1"/>
    <col min="14336" max="14338" width="12.42578125" style="32" customWidth="1"/>
    <col min="14339" max="14339" width="12.28515625" style="32" customWidth="1"/>
    <col min="14340" max="14340" width="9.7109375" style="32" customWidth="1"/>
    <col min="14341" max="14341" width="12.28515625" style="32" customWidth="1"/>
    <col min="14342" max="14342" width="9.7109375" style="32" customWidth="1"/>
    <col min="14343" max="14343" width="1.7109375" style="32" customWidth="1"/>
    <col min="14344" max="14344" width="12.42578125" style="32" customWidth="1"/>
    <col min="14345" max="14345" width="12.85546875" style="32" customWidth="1"/>
    <col min="14346" max="14346" width="12.42578125" style="32" customWidth="1"/>
    <col min="14347" max="14347" width="13" style="32" customWidth="1"/>
    <col min="14348" max="14589" width="11.42578125" style="32"/>
    <col min="14590" max="14590" width="1.7109375" style="32" customWidth="1"/>
    <col min="14591" max="14591" width="62.7109375" style="32" customWidth="1"/>
    <col min="14592" max="14594" width="12.42578125" style="32" customWidth="1"/>
    <col min="14595" max="14595" width="12.28515625" style="32" customWidth="1"/>
    <col min="14596" max="14596" width="9.7109375" style="32" customWidth="1"/>
    <col min="14597" max="14597" width="12.28515625" style="32" customWidth="1"/>
    <col min="14598" max="14598" width="9.7109375" style="32" customWidth="1"/>
    <col min="14599" max="14599" width="1.7109375" style="32" customWidth="1"/>
    <col min="14600" max="14600" width="12.42578125" style="32" customWidth="1"/>
    <col min="14601" max="14601" width="12.85546875" style="32" customWidth="1"/>
    <col min="14602" max="14602" width="12.42578125" style="32" customWidth="1"/>
    <col min="14603" max="14603" width="13" style="32" customWidth="1"/>
    <col min="14604" max="14845" width="11.42578125" style="32"/>
    <col min="14846" max="14846" width="1.7109375" style="32" customWidth="1"/>
    <col min="14847" max="14847" width="62.7109375" style="32" customWidth="1"/>
    <col min="14848" max="14850" width="12.42578125" style="32" customWidth="1"/>
    <col min="14851" max="14851" width="12.28515625" style="32" customWidth="1"/>
    <col min="14852" max="14852" width="9.7109375" style="32" customWidth="1"/>
    <col min="14853" max="14853" width="12.28515625" style="32" customWidth="1"/>
    <col min="14854" max="14854" width="9.7109375" style="32" customWidth="1"/>
    <col min="14855" max="14855" width="1.7109375" style="32" customWidth="1"/>
    <col min="14856" max="14856" width="12.42578125" style="32" customWidth="1"/>
    <col min="14857" max="14857" width="12.85546875" style="32" customWidth="1"/>
    <col min="14858" max="14858" width="12.42578125" style="32" customWidth="1"/>
    <col min="14859" max="14859" width="13" style="32" customWidth="1"/>
    <col min="14860" max="15101" width="11.42578125" style="32"/>
    <col min="15102" max="15102" width="1.7109375" style="32" customWidth="1"/>
    <col min="15103" max="15103" width="62.7109375" style="32" customWidth="1"/>
    <col min="15104" max="15106" width="12.42578125" style="32" customWidth="1"/>
    <col min="15107" max="15107" width="12.28515625" style="32" customWidth="1"/>
    <col min="15108" max="15108" width="9.7109375" style="32" customWidth="1"/>
    <col min="15109" max="15109" width="12.28515625" style="32" customWidth="1"/>
    <col min="15110" max="15110" width="9.7109375" style="32" customWidth="1"/>
    <col min="15111" max="15111" width="1.7109375" style="32" customWidth="1"/>
    <col min="15112" max="15112" width="12.42578125" style="32" customWidth="1"/>
    <col min="15113" max="15113" width="12.85546875" style="32" customWidth="1"/>
    <col min="15114" max="15114" width="12.42578125" style="32" customWidth="1"/>
    <col min="15115" max="15115" width="13" style="32" customWidth="1"/>
    <col min="15116" max="15357" width="11.42578125" style="32"/>
    <col min="15358" max="15358" width="1.7109375" style="32" customWidth="1"/>
    <col min="15359" max="15359" width="62.7109375" style="32" customWidth="1"/>
    <col min="15360" max="15362" width="12.42578125" style="32" customWidth="1"/>
    <col min="15363" max="15363" width="12.28515625" style="32" customWidth="1"/>
    <col min="15364" max="15364" width="9.7109375" style="32" customWidth="1"/>
    <col min="15365" max="15365" width="12.28515625" style="32" customWidth="1"/>
    <col min="15366" max="15366" width="9.7109375" style="32" customWidth="1"/>
    <col min="15367" max="15367" width="1.7109375" style="32" customWidth="1"/>
    <col min="15368" max="15368" width="12.42578125" style="32" customWidth="1"/>
    <col min="15369" max="15369" width="12.85546875" style="32" customWidth="1"/>
    <col min="15370" max="15370" width="12.42578125" style="32" customWidth="1"/>
    <col min="15371" max="15371" width="13" style="32" customWidth="1"/>
    <col min="15372" max="15613" width="11.42578125" style="32"/>
    <col min="15614" max="15614" width="1.7109375" style="32" customWidth="1"/>
    <col min="15615" max="15615" width="62.7109375" style="32" customWidth="1"/>
    <col min="15616" max="15618" width="12.42578125" style="32" customWidth="1"/>
    <col min="15619" max="15619" width="12.28515625" style="32" customWidth="1"/>
    <col min="15620" max="15620" width="9.7109375" style="32" customWidth="1"/>
    <col min="15621" max="15621" width="12.28515625" style="32" customWidth="1"/>
    <col min="15622" max="15622" width="9.7109375" style="32" customWidth="1"/>
    <col min="15623" max="15623" width="1.7109375" style="32" customWidth="1"/>
    <col min="15624" max="15624" width="12.42578125" style="32" customWidth="1"/>
    <col min="15625" max="15625" width="12.85546875" style="32" customWidth="1"/>
    <col min="15626" max="15626" width="12.42578125" style="32" customWidth="1"/>
    <col min="15627" max="15627" width="13" style="32" customWidth="1"/>
    <col min="15628" max="15869" width="11.42578125" style="32"/>
    <col min="15870" max="15870" width="1.7109375" style="32" customWidth="1"/>
    <col min="15871" max="15871" width="62.7109375" style="32" customWidth="1"/>
    <col min="15872" max="15874" width="12.42578125" style="32" customWidth="1"/>
    <col min="15875" max="15875" width="12.28515625" style="32" customWidth="1"/>
    <col min="15876" max="15876" width="9.7109375" style="32" customWidth="1"/>
    <col min="15877" max="15877" width="12.28515625" style="32" customWidth="1"/>
    <col min="15878" max="15878" width="9.7109375" style="32" customWidth="1"/>
    <col min="15879" max="15879" width="1.7109375" style="32" customWidth="1"/>
    <col min="15880" max="15880" width="12.42578125" style="32" customWidth="1"/>
    <col min="15881" max="15881" width="12.85546875" style="32" customWidth="1"/>
    <col min="15882" max="15882" width="12.42578125" style="32" customWidth="1"/>
    <col min="15883" max="15883" width="13" style="32" customWidth="1"/>
    <col min="15884" max="16125" width="11.42578125" style="32"/>
    <col min="16126" max="16126" width="1.7109375" style="32" customWidth="1"/>
    <col min="16127" max="16127" width="62.7109375" style="32" customWidth="1"/>
    <col min="16128" max="16130" width="12.42578125" style="32" customWidth="1"/>
    <col min="16131" max="16131" width="12.28515625" style="32" customWidth="1"/>
    <col min="16132" max="16132" width="9.7109375" style="32" customWidth="1"/>
    <col min="16133" max="16133" width="12.28515625" style="32" customWidth="1"/>
    <col min="16134" max="16134" width="9.7109375" style="32" customWidth="1"/>
    <col min="16135" max="16135" width="1.7109375" style="32" customWidth="1"/>
    <col min="16136" max="16136" width="12.42578125" style="32" customWidth="1"/>
    <col min="16137" max="16137" width="12.85546875" style="32" customWidth="1"/>
    <col min="16138" max="16138" width="12.42578125" style="32" customWidth="1"/>
    <col min="16139" max="16139" width="13" style="32" customWidth="1"/>
    <col min="16140" max="16384" width="11.42578125" style="32"/>
  </cols>
  <sheetData>
    <row r="1" spans="1:16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6" ht="16.5">
      <c r="A2" s="20"/>
      <c r="B2" s="59" t="s">
        <v>76</v>
      </c>
      <c r="C2" s="59"/>
      <c r="D2" s="59"/>
      <c r="E2" s="59"/>
      <c r="F2" s="59"/>
      <c r="G2" s="59"/>
      <c r="H2" s="59"/>
      <c r="I2" s="59"/>
      <c r="J2" s="20"/>
      <c r="K2" s="20"/>
    </row>
    <row r="3" spans="1:16" ht="16.5">
      <c r="A3" s="20"/>
      <c r="B3" s="59" t="s">
        <v>0</v>
      </c>
      <c r="C3" s="59"/>
      <c r="D3" s="59"/>
      <c r="E3" s="59"/>
      <c r="F3" s="59"/>
      <c r="G3" s="59"/>
      <c r="H3" s="59"/>
      <c r="I3" s="59"/>
      <c r="J3" s="20"/>
      <c r="K3" s="20"/>
    </row>
    <row r="4" spans="1:16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6" ht="27" customHeight="1">
      <c r="A5" s="20"/>
      <c r="B5" s="60" t="s">
        <v>1</v>
      </c>
      <c r="C5" s="33" t="s">
        <v>2</v>
      </c>
      <c r="D5" s="33" t="s">
        <v>70</v>
      </c>
      <c r="E5" s="33" t="s">
        <v>69</v>
      </c>
      <c r="F5" s="61" t="s">
        <v>71</v>
      </c>
      <c r="G5" s="62"/>
      <c r="H5" s="63" t="s">
        <v>72</v>
      </c>
      <c r="I5" s="63"/>
      <c r="J5" s="20"/>
      <c r="K5" s="20"/>
    </row>
    <row r="6" spans="1:16" ht="30.75" customHeight="1">
      <c r="A6" s="20"/>
      <c r="B6" s="60"/>
      <c r="C6" s="34" t="s">
        <v>75</v>
      </c>
      <c r="D6" s="34" t="s">
        <v>75</v>
      </c>
      <c r="E6" s="34" t="s">
        <v>75</v>
      </c>
      <c r="F6" s="35" t="s">
        <v>64</v>
      </c>
      <c r="G6" s="35" t="s">
        <v>17</v>
      </c>
      <c r="H6" s="35" t="s">
        <v>16</v>
      </c>
      <c r="I6" s="45" t="s">
        <v>17</v>
      </c>
      <c r="J6" s="20"/>
      <c r="K6" s="20"/>
    </row>
    <row r="7" spans="1:16" ht="21" customHeight="1">
      <c r="A7" s="20"/>
      <c r="B7" s="36" t="s">
        <v>65</v>
      </c>
      <c r="C7" s="37">
        <f>+C8+C44</f>
        <v>5132.4140658800006</v>
      </c>
      <c r="D7" s="37">
        <f>+D8+D44</f>
        <v>5557.7900796799995</v>
      </c>
      <c r="E7" s="37">
        <f>+E8+E44</f>
        <v>5772.4433787500002</v>
      </c>
      <c r="F7" s="24">
        <f>IF(OR(D7= " ",D7=0), " ", E7-D7)</f>
        <v>214.65329907000068</v>
      </c>
      <c r="G7" s="24">
        <f t="shared" ref="G7:G53" si="0">IFERROR(IF(OR(ABS(F7/D7 * 100)&gt;200, ABS(F7)&lt; 0.049), "", F7/D7 * 100), "")</f>
        <v>3.8622059486341698</v>
      </c>
      <c r="H7" s="24">
        <f t="shared" ref="H7:H53" si="1">+E7-C7</f>
        <v>640.02931286999956</v>
      </c>
      <c r="I7" s="24">
        <f>IFERROR(IF(OR(ABS(H7/C7 * 100)&gt;200, ABS(H7)&lt; 0.049), "", H7/C7 * 100), "")</f>
        <v>12.470336661355489</v>
      </c>
      <c r="J7" s="20"/>
      <c r="K7" s="38"/>
    </row>
    <row r="8" spans="1:16" ht="21" customHeight="1">
      <c r="A8" s="20"/>
      <c r="B8" s="36" t="s">
        <v>19</v>
      </c>
      <c r="C8" s="24">
        <f>+C9+C12+C16+C17+C24+C36</f>
        <v>4947.0785130800004</v>
      </c>
      <c r="D8" s="24">
        <f>+D9+D12+D16+D17+D24+D36</f>
        <v>5198.7712423199991</v>
      </c>
      <c r="E8" s="24">
        <f>+E9+E12+E16+E17+E24+E36</f>
        <v>5565.5256692800003</v>
      </c>
      <c r="F8" s="24">
        <f t="shared" ref="F8:F53" si="2">IF(OR(D8= " ",D8=0), " ", E8-D8)</f>
        <v>366.75442696000118</v>
      </c>
      <c r="G8" s="24">
        <f t="shared" si="0"/>
        <v>7.0546367567489598</v>
      </c>
      <c r="H8" s="24">
        <f t="shared" si="1"/>
        <v>618.44715619999988</v>
      </c>
      <c r="I8" s="24">
        <f t="shared" ref="I8:I53" si="3">IFERROR(IF(OR(ABS(H8/C8 * 100)&gt;200, ABS(H8)&lt; 0.049), "", H8/C8 * 100), "")</f>
        <v>12.501260179413668</v>
      </c>
      <c r="J8" s="20"/>
      <c r="K8" s="38"/>
    </row>
    <row r="9" spans="1:16" ht="21" customHeight="1">
      <c r="A9" s="20"/>
      <c r="B9" s="25" t="s">
        <v>20</v>
      </c>
      <c r="C9" s="13">
        <f>SUM(C10:C11)</f>
        <v>2215.6262487599997</v>
      </c>
      <c r="D9" s="13">
        <f>SUM(D10:D11)</f>
        <v>2339.2552186200001</v>
      </c>
      <c r="E9" s="13">
        <f>SUM(E10:E11)</f>
        <v>2518.7881318300001</v>
      </c>
      <c r="F9" s="13">
        <f t="shared" si="2"/>
        <v>179.53291321000006</v>
      </c>
      <c r="G9" s="13">
        <f t="shared" si="0"/>
        <v>7.6747894706381006</v>
      </c>
      <c r="H9" s="13">
        <f t="shared" si="1"/>
        <v>303.16188307000039</v>
      </c>
      <c r="I9" s="13">
        <f t="shared" si="3"/>
        <v>13.682898153046722</v>
      </c>
      <c r="J9" s="20"/>
      <c r="K9" s="38"/>
      <c r="P9" s="39"/>
    </row>
    <row r="10" spans="1:16" ht="15.75">
      <c r="A10" s="20"/>
      <c r="B10" s="21" t="s">
        <v>21</v>
      </c>
      <c r="C10" s="16">
        <v>1007.1625276999999</v>
      </c>
      <c r="D10" s="16">
        <v>1058.9212769400001</v>
      </c>
      <c r="E10" s="16">
        <v>1174.0848414</v>
      </c>
      <c r="F10" s="16">
        <f t="shared" si="2"/>
        <v>115.16356445999986</v>
      </c>
      <c r="G10" s="16">
        <f t="shared" si="0"/>
        <v>10.87555486587179</v>
      </c>
      <c r="H10" s="16">
        <f t="shared" si="1"/>
        <v>166.92231370000002</v>
      </c>
      <c r="I10" s="16">
        <f t="shared" si="3"/>
        <v>16.573523052053083</v>
      </c>
      <c r="J10" s="20"/>
      <c r="K10" s="38"/>
    </row>
    <row r="11" spans="1:16" ht="15.75">
      <c r="A11" s="20"/>
      <c r="B11" s="21" t="s">
        <v>22</v>
      </c>
      <c r="C11" s="16">
        <v>1208.4637210599999</v>
      </c>
      <c r="D11" s="16">
        <v>1280.33394168</v>
      </c>
      <c r="E11" s="16">
        <v>1344.7032904300002</v>
      </c>
      <c r="F11" s="16">
        <f t="shared" si="2"/>
        <v>64.369348750000199</v>
      </c>
      <c r="G11" s="16">
        <f t="shared" si="0"/>
        <v>5.0275437254703617</v>
      </c>
      <c r="H11" s="16">
        <f t="shared" si="1"/>
        <v>136.23956937000025</v>
      </c>
      <c r="I11" s="16">
        <f t="shared" si="3"/>
        <v>11.273782323436087</v>
      </c>
      <c r="J11" s="20"/>
      <c r="K11" s="38"/>
    </row>
    <row r="12" spans="1:16" ht="21" customHeight="1">
      <c r="A12" s="20"/>
      <c r="B12" s="25" t="s">
        <v>23</v>
      </c>
      <c r="C12" s="13">
        <f>SUM(C13:C15)</f>
        <v>2255.2379710600003</v>
      </c>
      <c r="D12" s="13">
        <f>SUM(D13:D15)</f>
        <v>2366.54202321</v>
      </c>
      <c r="E12" s="13">
        <f>SUM(E13:E15)</f>
        <v>2517.0543222900001</v>
      </c>
      <c r="F12" s="13">
        <f t="shared" si="2"/>
        <v>150.51229908000005</v>
      </c>
      <c r="G12" s="13">
        <f t="shared" si="0"/>
        <v>6.3600095668634591</v>
      </c>
      <c r="H12" s="13">
        <f t="shared" si="1"/>
        <v>261.81635122999978</v>
      </c>
      <c r="I12" s="13">
        <f t="shared" si="3"/>
        <v>11.609256078059985</v>
      </c>
      <c r="J12" s="20"/>
      <c r="K12" s="38"/>
    </row>
    <row r="13" spans="1:16" ht="15.75">
      <c r="A13" s="20"/>
      <c r="B13" s="21" t="s">
        <v>21</v>
      </c>
      <c r="C13" s="16">
        <v>839.86645064000004</v>
      </c>
      <c r="D13" s="16">
        <v>877.65000268000006</v>
      </c>
      <c r="E13" s="16">
        <v>965.85056662000011</v>
      </c>
      <c r="F13" s="16">
        <f t="shared" si="2"/>
        <v>88.200563940000052</v>
      </c>
      <c r="G13" s="16">
        <f t="shared" si="0"/>
        <v>10.049628402058907</v>
      </c>
      <c r="H13" s="16">
        <f t="shared" si="1"/>
        <v>125.98411598000007</v>
      </c>
      <c r="I13" s="16">
        <f t="shared" si="3"/>
        <v>15.000493933767315</v>
      </c>
      <c r="J13" s="20"/>
      <c r="K13" s="38"/>
    </row>
    <row r="14" spans="1:16" ht="15.75">
      <c r="A14" s="20"/>
      <c r="B14" s="21" t="s">
        <v>24</v>
      </c>
      <c r="C14" s="16">
        <v>957.17092196999999</v>
      </c>
      <c r="D14" s="16">
        <v>1004.33681477</v>
      </c>
      <c r="E14" s="16">
        <v>1029.7834326300001</v>
      </c>
      <c r="F14" s="16">
        <f t="shared" si="2"/>
        <v>25.44661786000006</v>
      </c>
      <c r="G14" s="16">
        <f t="shared" si="0"/>
        <v>2.5336737124216153</v>
      </c>
      <c r="H14" s="16">
        <f t="shared" si="1"/>
        <v>72.612510660000112</v>
      </c>
      <c r="I14" s="16">
        <f t="shared" si="3"/>
        <v>7.586159273471532</v>
      </c>
      <c r="J14" s="20"/>
      <c r="K14" s="38"/>
    </row>
    <row r="15" spans="1:16" ht="15.75">
      <c r="A15" s="20"/>
      <c r="B15" s="21" t="s">
        <v>25</v>
      </c>
      <c r="C15" s="16">
        <v>458.20059844999997</v>
      </c>
      <c r="D15" s="16">
        <v>484.55520575999998</v>
      </c>
      <c r="E15" s="16">
        <v>521.42032303999997</v>
      </c>
      <c r="F15" s="16">
        <f t="shared" si="2"/>
        <v>36.865117279999993</v>
      </c>
      <c r="G15" s="16">
        <f t="shared" si="0"/>
        <v>7.6080324474440326</v>
      </c>
      <c r="H15" s="16">
        <f t="shared" si="1"/>
        <v>63.219724589999998</v>
      </c>
      <c r="I15" s="16">
        <f t="shared" si="3"/>
        <v>13.797390226869968</v>
      </c>
      <c r="J15" s="20"/>
      <c r="K15" s="38"/>
    </row>
    <row r="16" spans="1:16" ht="21" customHeight="1">
      <c r="A16" s="20"/>
      <c r="B16" s="25" t="s">
        <v>66</v>
      </c>
      <c r="C16" s="13">
        <v>213.64918036999998</v>
      </c>
      <c r="D16" s="13">
        <v>225.0366726</v>
      </c>
      <c r="E16" s="13">
        <v>235.16286473</v>
      </c>
      <c r="F16" s="13">
        <f t="shared" si="2"/>
        <v>10.126192129999993</v>
      </c>
      <c r="G16" s="13">
        <f t="shared" si="0"/>
        <v>4.4997964167374525</v>
      </c>
      <c r="H16" s="13">
        <f t="shared" si="1"/>
        <v>21.513684360000013</v>
      </c>
      <c r="I16" s="13">
        <f t="shared" si="3"/>
        <v>10.069631122732313</v>
      </c>
      <c r="J16" s="20"/>
      <c r="K16" s="38"/>
    </row>
    <row r="17" spans="1:11" ht="21" customHeight="1">
      <c r="A17" s="20"/>
      <c r="B17" s="25" t="s">
        <v>27</v>
      </c>
      <c r="C17" s="13">
        <f>SUM(C18:C23)</f>
        <v>140.05551738999998</v>
      </c>
      <c r="D17" s="13">
        <f>SUM(D18:D23)</f>
        <v>145.52766440000002</v>
      </c>
      <c r="E17" s="13">
        <f>SUM(E18:E23)</f>
        <v>151.32569333000001</v>
      </c>
      <c r="F17" s="13">
        <f t="shared" si="2"/>
        <v>5.7980289299999868</v>
      </c>
      <c r="G17" s="13">
        <f t="shared" si="0"/>
        <v>3.9841420900313618</v>
      </c>
      <c r="H17" s="13">
        <f t="shared" si="1"/>
        <v>11.27017594000003</v>
      </c>
      <c r="I17" s="13">
        <f t="shared" si="3"/>
        <v>8.0469346370817991</v>
      </c>
      <c r="J17" s="20"/>
      <c r="K17" s="38"/>
    </row>
    <row r="18" spans="1:11" ht="15.75">
      <c r="A18" s="20"/>
      <c r="B18" s="21" t="s">
        <v>28</v>
      </c>
      <c r="C18" s="16">
        <v>16.554540880000001</v>
      </c>
      <c r="D18" s="16">
        <v>16.78096583</v>
      </c>
      <c r="E18" s="16">
        <v>17.709285269999999</v>
      </c>
      <c r="F18" s="16">
        <f t="shared" si="2"/>
        <v>0.92831943999999922</v>
      </c>
      <c r="G18" s="16">
        <f t="shared" si="0"/>
        <v>5.5319786084088536</v>
      </c>
      <c r="H18" s="16">
        <f t="shared" si="1"/>
        <v>1.1547443899999976</v>
      </c>
      <c r="I18" s="16">
        <f t="shared" si="3"/>
        <v>6.975393629883607</v>
      </c>
      <c r="J18" s="20"/>
      <c r="K18" s="38"/>
    </row>
    <row r="19" spans="1:11" ht="15.75">
      <c r="A19" s="20"/>
      <c r="B19" s="21" t="s">
        <v>29</v>
      </c>
      <c r="C19" s="16">
        <v>60.305877349999996</v>
      </c>
      <c r="D19" s="16">
        <v>61.971792690000001</v>
      </c>
      <c r="E19" s="16">
        <v>64.235174810000004</v>
      </c>
      <c r="F19" s="16">
        <f t="shared" si="2"/>
        <v>2.2633821200000028</v>
      </c>
      <c r="G19" s="16">
        <f t="shared" si="0"/>
        <v>3.6522779505864293</v>
      </c>
      <c r="H19" s="16">
        <f t="shared" si="1"/>
        <v>3.9292974600000079</v>
      </c>
      <c r="I19" s="16">
        <f t="shared" si="3"/>
        <v>6.5156127937503721</v>
      </c>
      <c r="J19" s="20"/>
      <c r="K19" s="38"/>
    </row>
    <row r="20" spans="1:11" ht="15.75">
      <c r="A20" s="20"/>
      <c r="B20" s="21" t="s">
        <v>30</v>
      </c>
      <c r="C20" s="16">
        <v>16.89801405</v>
      </c>
      <c r="D20" s="16">
        <v>17.442380720000003</v>
      </c>
      <c r="E20" s="16">
        <v>20.488985789999997</v>
      </c>
      <c r="F20" s="16">
        <f t="shared" si="2"/>
        <v>3.0466050699999947</v>
      </c>
      <c r="G20" s="16">
        <f t="shared" si="0"/>
        <v>17.466681406091876</v>
      </c>
      <c r="H20" s="16">
        <f t="shared" si="1"/>
        <v>3.590971739999997</v>
      </c>
      <c r="I20" s="16">
        <f t="shared" si="3"/>
        <v>21.250850717572913</v>
      </c>
      <c r="J20" s="20"/>
      <c r="K20" s="38"/>
    </row>
    <row r="21" spans="1:11" ht="15.75">
      <c r="A21" s="20"/>
      <c r="B21" s="21" t="s">
        <v>31</v>
      </c>
      <c r="C21" s="16">
        <v>42.509836299999996</v>
      </c>
      <c r="D21" s="16">
        <v>44.308126380000004</v>
      </c>
      <c r="E21" s="16">
        <v>44.55702071999999</v>
      </c>
      <c r="F21" s="16">
        <f t="shared" si="2"/>
        <v>0.24889433999998545</v>
      </c>
      <c r="G21" s="16">
        <f t="shared" si="0"/>
        <v>0.56173519472566202</v>
      </c>
      <c r="H21" s="16">
        <f t="shared" si="1"/>
        <v>2.0471844199999936</v>
      </c>
      <c r="I21" s="16">
        <f t="shared" si="3"/>
        <v>4.8157899398920856</v>
      </c>
      <c r="J21" s="20"/>
      <c r="K21" s="38"/>
    </row>
    <row r="22" spans="1:11" ht="15.75">
      <c r="A22" s="20"/>
      <c r="B22" s="21" t="s">
        <v>32</v>
      </c>
      <c r="C22" s="16">
        <v>0.46345747999999998</v>
      </c>
      <c r="D22" s="16">
        <v>0.47439877999999996</v>
      </c>
      <c r="E22" s="16">
        <v>0.41288853999999997</v>
      </c>
      <c r="F22" s="16">
        <f t="shared" si="2"/>
        <v>-6.1510239999999994E-2</v>
      </c>
      <c r="G22" s="44">
        <f t="shared" si="0"/>
        <v>-12.965935536343496</v>
      </c>
      <c r="H22" s="16">
        <f t="shared" si="1"/>
        <v>-5.0568940000000007E-2</v>
      </c>
      <c r="I22" s="16">
        <f t="shared" si="3"/>
        <v>-10.911236128932478</v>
      </c>
      <c r="J22" s="20"/>
      <c r="K22" s="38"/>
    </row>
    <row r="23" spans="1:11" ht="15.75">
      <c r="A23" s="20"/>
      <c r="B23" s="21" t="s">
        <v>33</v>
      </c>
      <c r="C23" s="16">
        <v>3.3237913300000002</v>
      </c>
      <c r="D23" s="16">
        <v>4.55</v>
      </c>
      <c r="E23" s="16">
        <v>3.9223382</v>
      </c>
      <c r="F23" s="16">
        <f t="shared" si="2"/>
        <v>-0.62766179999999983</v>
      </c>
      <c r="G23" s="16">
        <f t="shared" si="0"/>
        <v>-13.794764835164832</v>
      </c>
      <c r="H23" s="16">
        <f t="shared" si="1"/>
        <v>0.59854686999999984</v>
      </c>
      <c r="I23" s="16">
        <f t="shared" si="3"/>
        <v>18.007955691971787</v>
      </c>
      <c r="J23" s="20"/>
      <c r="K23" s="38"/>
    </row>
    <row r="24" spans="1:11" ht="21" customHeight="1">
      <c r="A24" s="20"/>
      <c r="B24" s="25" t="s">
        <v>34</v>
      </c>
      <c r="C24" s="13">
        <f>SUM(C25:C29,C32:C33)</f>
        <v>73.908490979999996</v>
      </c>
      <c r="D24" s="13">
        <f>SUM(D25:D29,D32:D33)</f>
        <v>74.907680659999997</v>
      </c>
      <c r="E24" s="13">
        <f>SUM(E25:E29,E32:E33)</f>
        <v>90.779127220000007</v>
      </c>
      <c r="F24" s="13">
        <f t="shared" si="2"/>
        <v>15.87144656000001</v>
      </c>
      <c r="G24" s="13">
        <f t="shared" si="0"/>
        <v>21.188009587480412</v>
      </c>
      <c r="H24" s="13">
        <f t="shared" si="1"/>
        <v>16.87063624000001</v>
      </c>
      <c r="I24" s="13">
        <f t="shared" si="3"/>
        <v>22.826384379252566</v>
      </c>
      <c r="J24" s="20"/>
      <c r="K24" s="38"/>
    </row>
    <row r="25" spans="1:11" ht="15.75">
      <c r="A25" s="20"/>
      <c r="B25" s="21" t="s">
        <v>35</v>
      </c>
      <c r="C25" s="16">
        <v>42.131872710000003</v>
      </c>
      <c r="D25" s="16">
        <v>41.983709099999999</v>
      </c>
      <c r="E25" s="16">
        <v>55.334088819999998</v>
      </c>
      <c r="F25" s="16">
        <f t="shared" si="2"/>
        <v>13.350379719999999</v>
      </c>
      <c r="G25" s="16">
        <f t="shared" si="0"/>
        <v>31.798952513226137</v>
      </c>
      <c r="H25" s="16">
        <f t="shared" si="1"/>
        <v>13.202216109999995</v>
      </c>
      <c r="I25" s="16">
        <f t="shared" si="3"/>
        <v>31.335459975569631</v>
      </c>
      <c r="J25" s="20"/>
      <c r="K25" s="38"/>
    </row>
    <row r="26" spans="1:11" ht="15.75" hidden="1">
      <c r="A26" s="22"/>
      <c r="B26" s="21" t="s">
        <v>36</v>
      </c>
      <c r="C26" s="16">
        <v>0</v>
      </c>
      <c r="D26" s="16"/>
      <c r="E26" s="16">
        <v>0</v>
      </c>
      <c r="F26" s="16" t="str">
        <f t="shared" si="2"/>
        <v xml:space="preserve"> </v>
      </c>
      <c r="G26" s="16" t="str">
        <f t="shared" si="0"/>
        <v/>
      </c>
      <c r="H26" s="16">
        <f t="shared" si="1"/>
        <v>0</v>
      </c>
      <c r="I26" s="16" t="str">
        <f t="shared" si="3"/>
        <v/>
      </c>
      <c r="J26" s="20"/>
      <c r="K26" s="38"/>
    </row>
    <row r="27" spans="1:11" ht="15.75" hidden="1">
      <c r="A27" s="22"/>
      <c r="B27" s="21" t="s">
        <v>37</v>
      </c>
      <c r="C27" s="16"/>
      <c r="D27" s="16"/>
      <c r="E27" s="16"/>
      <c r="F27" s="16" t="str">
        <f t="shared" si="2"/>
        <v xml:space="preserve"> </v>
      </c>
      <c r="G27" s="16" t="str">
        <f t="shared" si="0"/>
        <v/>
      </c>
      <c r="H27" s="16">
        <f t="shared" si="1"/>
        <v>0</v>
      </c>
      <c r="I27" s="16" t="str">
        <f t="shared" si="3"/>
        <v/>
      </c>
      <c r="J27" s="20"/>
      <c r="K27" s="38"/>
    </row>
    <row r="28" spans="1:11" ht="15.75">
      <c r="A28" s="20"/>
      <c r="B28" s="21" t="s">
        <v>38</v>
      </c>
      <c r="C28" s="16">
        <v>16.29925029</v>
      </c>
      <c r="D28" s="16">
        <v>16.53244256</v>
      </c>
      <c r="E28" s="16">
        <v>18.51820459</v>
      </c>
      <c r="F28" s="16">
        <f t="shared" si="2"/>
        <v>1.9857620300000001</v>
      </c>
      <c r="G28" s="16">
        <f t="shared" si="0"/>
        <v>12.011304577609856</v>
      </c>
      <c r="H28" s="16">
        <f t="shared" si="1"/>
        <v>2.2189543</v>
      </c>
      <c r="I28" s="16">
        <f t="shared" si="3"/>
        <v>13.61384272601412</v>
      </c>
      <c r="J28" s="20"/>
      <c r="K28" s="38"/>
    </row>
    <row r="29" spans="1:11" ht="15.75" hidden="1">
      <c r="A29" s="22"/>
      <c r="B29" s="21" t="s">
        <v>39</v>
      </c>
      <c r="C29" s="16">
        <f>+C30+C31</f>
        <v>0</v>
      </c>
      <c r="D29" s="16">
        <v>0</v>
      </c>
      <c r="E29" s="16">
        <f>+E30+E31</f>
        <v>0</v>
      </c>
      <c r="F29" s="16" t="str">
        <f t="shared" si="2"/>
        <v xml:space="preserve"> </v>
      </c>
      <c r="G29" s="16" t="str">
        <f t="shared" si="0"/>
        <v/>
      </c>
      <c r="H29" s="16">
        <f t="shared" si="1"/>
        <v>0</v>
      </c>
      <c r="I29" s="16" t="str">
        <f t="shared" si="3"/>
        <v/>
      </c>
      <c r="J29" s="20"/>
      <c r="K29" s="38"/>
    </row>
    <row r="30" spans="1:11" ht="15.75" hidden="1">
      <c r="A30" s="22"/>
      <c r="B30" s="23" t="s">
        <v>40</v>
      </c>
      <c r="C30" s="16">
        <v>0</v>
      </c>
      <c r="D30" s="16"/>
      <c r="E30" s="16">
        <v>0</v>
      </c>
      <c r="F30" s="16" t="str">
        <f t="shared" si="2"/>
        <v xml:space="preserve"> </v>
      </c>
      <c r="G30" s="16" t="str">
        <f t="shared" si="0"/>
        <v/>
      </c>
      <c r="H30" s="16">
        <f t="shared" si="1"/>
        <v>0</v>
      </c>
      <c r="I30" s="16" t="str">
        <f t="shared" si="3"/>
        <v/>
      </c>
      <c r="J30" s="20"/>
      <c r="K30" s="38"/>
    </row>
    <row r="31" spans="1:11" ht="15.75" hidden="1">
      <c r="A31" s="22"/>
      <c r="B31" s="23" t="s">
        <v>41</v>
      </c>
      <c r="C31" s="16"/>
      <c r="D31" s="16"/>
      <c r="E31" s="16"/>
      <c r="F31" s="16" t="str">
        <f t="shared" si="2"/>
        <v xml:space="preserve"> </v>
      </c>
      <c r="G31" s="16" t="str">
        <f t="shared" si="0"/>
        <v/>
      </c>
      <c r="H31" s="16">
        <f t="shared" si="1"/>
        <v>0</v>
      </c>
      <c r="I31" s="16" t="str">
        <f t="shared" si="3"/>
        <v/>
      </c>
      <c r="J31" s="20"/>
      <c r="K31" s="38"/>
    </row>
    <row r="32" spans="1:11" ht="15.75">
      <c r="A32" s="20"/>
      <c r="B32" s="21" t="s">
        <v>42</v>
      </c>
      <c r="C32" s="16">
        <v>15.47736798</v>
      </c>
      <c r="D32" s="16">
        <v>16.391528999999998</v>
      </c>
      <c r="E32" s="16">
        <v>16.885037100000002</v>
      </c>
      <c r="F32" s="16">
        <f t="shared" si="2"/>
        <v>0.49350810000000322</v>
      </c>
      <c r="G32" s="16">
        <f t="shared" si="0"/>
        <v>3.0107508579584201</v>
      </c>
      <c r="H32" s="16">
        <f t="shared" si="1"/>
        <v>1.4076691200000013</v>
      </c>
      <c r="I32" s="16">
        <f t="shared" si="3"/>
        <v>9.095016166954256</v>
      </c>
      <c r="J32" s="20"/>
      <c r="K32" s="38"/>
    </row>
    <row r="33" spans="1:11" ht="15.75">
      <c r="A33" s="20"/>
      <c r="B33" s="21" t="s">
        <v>43</v>
      </c>
      <c r="C33" s="16">
        <f>+C34+C35</f>
        <v>0</v>
      </c>
      <c r="D33" s="16">
        <f>+D34+D35</f>
        <v>0</v>
      </c>
      <c r="E33" s="16">
        <f>+E34+E35</f>
        <v>4.1796710000000001E-2</v>
      </c>
      <c r="F33" s="16" t="str">
        <f t="shared" si="2"/>
        <v xml:space="preserve"> </v>
      </c>
      <c r="G33" s="16" t="str">
        <f t="shared" si="0"/>
        <v/>
      </c>
      <c r="H33" s="16">
        <f t="shared" si="1"/>
        <v>4.1796710000000001E-2</v>
      </c>
      <c r="I33" s="16" t="str">
        <f t="shared" si="3"/>
        <v/>
      </c>
      <c r="J33" s="20"/>
      <c r="K33" s="38"/>
    </row>
    <row r="34" spans="1:11" ht="15.75" hidden="1">
      <c r="A34" s="22"/>
      <c r="B34" s="23" t="s">
        <v>44</v>
      </c>
      <c r="C34" s="16"/>
      <c r="D34" s="16"/>
      <c r="E34" s="16"/>
      <c r="F34" s="16" t="str">
        <f t="shared" si="2"/>
        <v xml:space="preserve"> </v>
      </c>
      <c r="G34" s="16" t="str">
        <f t="shared" si="0"/>
        <v/>
      </c>
      <c r="H34" s="16">
        <f t="shared" si="1"/>
        <v>0</v>
      </c>
      <c r="I34" s="16" t="str">
        <f t="shared" si="3"/>
        <v/>
      </c>
      <c r="J34" s="20"/>
      <c r="K34" s="38"/>
    </row>
    <row r="35" spans="1:11" ht="15.75" hidden="1">
      <c r="A35" s="22"/>
      <c r="B35" s="23" t="s">
        <v>45</v>
      </c>
      <c r="C35" s="16"/>
      <c r="D35" s="16"/>
      <c r="E35" s="16">
        <v>4.1796710000000001E-2</v>
      </c>
      <c r="F35" s="16" t="str">
        <f t="shared" si="2"/>
        <v xml:space="preserve"> </v>
      </c>
      <c r="G35" s="16" t="str">
        <f t="shared" si="0"/>
        <v/>
      </c>
      <c r="H35" s="16">
        <f t="shared" si="1"/>
        <v>4.1796710000000001E-2</v>
      </c>
      <c r="I35" s="16" t="str">
        <f t="shared" si="3"/>
        <v/>
      </c>
      <c r="J35" s="20"/>
      <c r="K35" s="38"/>
    </row>
    <row r="36" spans="1:11" ht="21" customHeight="1">
      <c r="A36" s="20"/>
      <c r="B36" s="25" t="s">
        <v>46</v>
      </c>
      <c r="C36" s="13">
        <f>SUM(C37:C43)</f>
        <v>48.601104519999993</v>
      </c>
      <c r="D36" s="13">
        <f>SUM(D37:D43)</f>
        <v>47.501982829999996</v>
      </c>
      <c r="E36" s="13">
        <f>SUM(E37:E43)</f>
        <v>52.415529880000001</v>
      </c>
      <c r="F36" s="13">
        <f t="shared" si="2"/>
        <v>4.9135470500000054</v>
      </c>
      <c r="G36" s="13">
        <f t="shared" si="0"/>
        <v>10.343877786290728</v>
      </c>
      <c r="H36" s="13">
        <f t="shared" si="1"/>
        <v>3.8144253600000084</v>
      </c>
      <c r="I36" s="13">
        <f t="shared" si="3"/>
        <v>7.848433482474297</v>
      </c>
      <c r="J36" s="20"/>
      <c r="K36" s="38"/>
    </row>
    <row r="37" spans="1:11" ht="15.75">
      <c r="A37" s="20"/>
      <c r="B37" s="21" t="s">
        <v>47</v>
      </c>
      <c r="C37" s="16">
        <v>11.95358302</v>
      </c>
      <c r="D37" s="16">
        <v>12.781096209999999</v>
      </c>
      <c r="E37" s="16">
        <v>13.0972838</v>
      </c>
      <c r="F37" s="16">
        <f t="shared" si="2"/>
        <v>0.31618759000000018</v>
      </c>
      <c r="G37" s="16">
        <f t="shared" si="0"/>
        <v>2.4738691017176859</v>
      </c>
      <c r="H37" s="16">
        <f t="shared" si="1"/>
        <v>1.1437007799999996</v>
      </c>
      <c r="I37" s="16">
        <f t="shared" si="3"/>
        <v>9.5678490548518358</v>
      </c>
      <c r="J37" s="20"/>
      <c r="K37" s="38"/>
    </row>
    <row r="38" spans="1:11" ht="15.75">
      <c r="A38" s="20"/>
      <c r="B38" s="21" t="s">
        <v>48</v>
      </c>
      <c r="C38" s="16">
        <v>0</v>
      </c>
      <c r="D38" s="16">
        <v>0</v>
      </c>
      <c r="E38" s="16">
        <v>0</v>
      </c>
      <c r="F38" s="16" t="str">
        <f t="shared" si="2"/>
        <v xml:space="preserve"> </v>
      </c>
      <c r="G38" s="16" t="str">
        <f t="shared" si="0"/>
        <v/>
      </c>
      <c r="H38" s="16">
        <f t="shared" si="1"/>
        <v>0</v>
      </c>
      <c r="I38" s="16" t="str">
        <f t="shared" si="3"/>
        <v/>
      </c>
      <c r="J38" s="20"/>
      <c r="K38" s="38"/>
    </row>
    <row r="39" spans="1:11" ht="15.75">
      <c r="A39" s="20"/>
      <c r="B39" s="21" t="s">
        <v>49</v>
      </c>
      <c r="C39" s="16">
        <v>35.649894099999997</v>
      </c>
      <c r="D39" s="16">
        <v>34.720886619999995</v>
      </c>
      <c r="E39" s="16">
        <v>38.649327800000002</v>
      </c>
      <c r="F39" s="16">
        <f t="shared" si="2"/>
        <v>3.9284411800000072</v>
      </c>
      <c r="G39" s="16">
        <f t="shared" si="0"/>
        <v>11.314345808603687</v>
      </c>
      <c r="H39" s="16">
        <f t="shared" si="1"/>
        <v>2.9994337000000044</v>
      </c>
      <c r="I39" s="16">
        <f t="shared" si="3"/>
        <v>8.413583758724279</v>
      </c>
      <c r="J39" s="20"/>
      <c r="K39" s="38"/>
    </row>
    <row r="40" spans="1:11" ht="15.75">
      <c r="A40" s="20"/>
      <c r="B40" s="21" t="s">
        <v>50</v>
      </c>
      <c r="C40" s="16">
        <v>0.99741411000000002</v>
      </c>
      <c r="D40" s="16">
        <v>0</v>
      </c>
      <c r="E40" s="16">
        <v>0.66891827999999998</v>
      </c>
      <c r="F40" s="16" t="str">
        <f t="shared" si="2"/>
        <v xml:space="preserve"> </v>
      </c>
      <c r="G40" s="16" t="str">
        <f t="shared" si="0"/>
        <v/>
      </c>
      <c r="H40" s="16">
        <f t="shared" si="1"/>
        <v>-0.32849583000000004</v>
      </c>
      <c r="I40" s="16">
        <f t="shared" si="3"/>
        <v>-32.934748637153334</v>
      </c>
      <c r="J40" s="20"/>
      <c r="K40" s="38"/>
    </row>
    <row r="41" spans="1:11" ht="15.75" hidden="1">
      <c r="A41" s="22"/>
      <c r="B41" s="21" t="s">
        <v>51</v>
      </c>
      <c r="C41" s="16"/>
      <c r="D41" s="16"/>
      <c r="E41" s="16"/>
      <c r="F41" s="16" t="str">
        <f t="shared" si="2"/>
        <v xml:space="preserve"> </v>
      </c>
      <c r="G41" s="16" t="str">
        <f t="shared" si="0"/>
        <v/>
      </c>
      <c r="H41" s="16">
        <f t="shared" si="1"/>
        <v>0</v>
      </c>
      <c r="I41" s="16" t="str">
        <f t="shared" si="3"/>
        <v/>
      </c>
      <c r="J41" s="20"/>
      <c r="K41" s="38"/>
    </row>
    <row r="42" spans="1:11" ht="15.75" hidden="1">
      <c r="A42" s="22"/>
      <c r="B42" s="21" t="s">
        <v>52</v>
      </c>
      <c r="C42" s="16">
        <v>2.1329000000000001E-4</v>
      </c>
      <c r="D42" s="16">
        <v>0</v>
      </c>
      <c r="E42" s="16">
        <v>0</v>
      </c>
      <c r="F42" s="16" t="str">
        <f t="shared" si="2"/>
        <v xml:space="preserve"> </v>
      </c>
      <c r="G42" s="16" t="str">
        <f t="shared" si="0"/>
        <v/>
      </c>
      <c r="H42" s="16">
        <f t="shared" si="1"/>
        <v>-2.1329000000000001E-4</v>
      </c>
      <c r="I42" s="16" t="str">
        <f t="shared" si="3"/>
        <v/>
      </c>
      <c r="J42" s="20"/>
      <c r="K42" s="38"/>
    </row>
    <row r="43" spans="1:11" ht="15.75" hidden="1">
      <c r="A43" s="22"/>
      <c r="B43" s="21" t="s">
        <v>53</v>
      </c>
      <c r="C43" s="16">
        <v>0</v>
      </c>
      <c r="D43" s="16">
        <v>0</v>
      </c>
      <c r="E43" s="16">
        <v>0</v>
      </c>
      <c r="F43" s="16" t="str">
        <f t="shared" si="2"/>
        <v xml:space="preserve"> </v>
      </c>
      <c r="G43" s="16" t="str">
        <f t="shared" si="0"/>
        <v/>
      </c>
      <c r="H43" s="16">
        <f t="shared" si="1"/>
        <v>0</v>
      </c>
      <c r="I43" s="16" t="str">
        <f t="shared" si="3"/>
        <v/>
      </c>
      <c r="J43" s="20"/>
      <c r="K43" s="38"/>
    </row>
    <row r="44" spans="1:11" ht="21" customHeight="1">
      <c r="A44" s="20"/>
      <c r="B44" s="36" t="s">
        <v>54</v>
      </c>
      <c r="C44" s="24">
        <f>SUM(C45:C46,C49,C51:C53)</f>
        <v>185.33555280000002</v>
      </c>
      <c r="D44" s="24">
        <v>359.01883736000002</v>
      </c>
      <c r="E44" s="24">
        <f>SUM(E45:E46,E49,E51:E53)</f>
        <v>206.91770947000001</v>
      </c>
      <c r="F44" s="24">
        <f t="shared" si="2"/>
        <v>-152.10112789000001</v>
      </c>
      <c r="G44" s="24">
        <f t="shared" si="0"/>
        <v>-42.365779190990807</v>
      </c>
      <c r="H44" s="24">
        <f t="shared" si="1"/>
        <v>21.582156669999989</v>
      </c>
      <c r="I44" s="24">
        <f t="shared" si="3"/>
        <v>11.64490910887983</v>
      </c>
      <c r="J44" s="20"/>
      <c r="K44" s="38"/>
    </row>
    <row r="45" spans="1:11" ht="21" customHeight="1">
      <c r="A45" s="20"/>
      <c r="B45" s="25" t="s">
        <v>55</v>
      </c>
      <c r="C45" s="13">
        <v>34.704092420000002</v>
      </c>
      <c r="D45" s="13"/>
      <c r="E45" s="13">
        <v>36.280797970000002</v>
      </c>
      <c r="F45" s="13" t="str">
        <f t="shared" si="2"/>
        <v xml:space="preserve"> </v>
      </c>
      <c r="G45" s="13" t="str">
        <f t="shared" si="0"/>
        <v/>
      </c>
      <c r="H45" s="13">
        <f t="shared" si="1"/>
        <v>1.5767055499999998</v>
      </c>
      <c r="I45" s="13">
        <f t="shared" si="3"/>
        <v>4.5432842067102808</v>
      </c>
      <c r="J45" s="20"/>
      <c r="K45" s="38"/>
    </row>
    <row r="46" spans="1:11" ht="21" customHeight="1">
      <c r="A46" s="20"/>
      <c r="B46" s="25" t="s">
        <v>56</v>
      </c>
      <c r="C46" s="13">
        <f>SUM(C47:C48)</f>
        <v>31.142746380000002</v>
      </c>
      <c r="E46" s="13">
        <f>SUM(E47:E48)</f>
        <v>35.156336340000003</v>
      </c>
      <c r="F46" s="13" t="str">
        <f t="shared" si="2"/>
        <v xml:space="preserve"> </v>
      </c>
      <c r="G46" s="13" t="str">
        <f t="shared" si="0"/>
        <v/>
      </c>
      <c r="H46" s="13">
        <f t="shared" si="1"/>
        <v>4.0135899600000009</v>
      </c>
      <c r="I46" s="13">
        <f t="shared" si="3"/>
        <v>12.887720020022206</v>
      </c>
      <c r="J46" s="20"/>
      <c r="K46" s="38"/>
    </row>
    <row r="47" spans="1:11" ht="15" customHeight="1">
      <c r="A47" s="20"/>
      <c r="B47" s="23" t="s">
        <v>57</v>
      </c>
      <c r="C47" s="16">
        <v>31.091992640000001</v>
      </c>
      <c r="D47" s="16"/>
      <c r="E47" s="16">
        <v>35.111790470000003</v>
      </c>
      <c r="F47" s="16" t="str">
        <f t="shared" si="2"/>
        <v xml:space="preserve"> </v>
      </c>
      <c r="G47" s="16" t="str">
        <f t="shared" si="0"/>
        <v/>
      </c>
      <c r="H47" s="16">
        <f t="shared" si="1"/>
        <v>4.0197978300000017</v>
      </c>
      <c r="I47" s="16">
        <f t="shared" si="3"/>
        <v>12.928723728142504</v>
      </c>
      <c r="J47" s="20"/>
      <c r="K47" s="38"/>
    </row>
    <row r="48" spans="1:11" ht="15" customHeight="1">
      <c r="A48" s="20"/>
      <c r="B48" s="23" t="s">
        <v>58</v>
      </c>
      <c r="C48" s="16">
        <v>5.0753739999999999E-2</v>
      </c>
      <c r="E48" s="16">
        <v>4.4545870000000001E-2</v>
      </c>
      <c r="F48" s="16" t="str">
        <f t="shared" si="2"/>
        <v xml:space="preserve"> </v>
      </c>
      <c r="G48" s="16" t="str">
        <f t="shared" si="0"/>
        <v/>
      </c>
      <c r="H48" s="16">
        <f t="shared" si="1"/>
        <v>-6.2078699999999973E-3</v>
      </c>
      <c r="I48" s="16" t="str">
        <f t="shared" si="3"/>
        <v/>
      </c>
      <c r="J48" s="20"/>
      <c r="K48" s="38"/>
    </row>
    <row r="49" spans="1:11" ht="21" customHeight="1">
      <c r="A49" s="20"/>
      <c r="B49" s="25" t="s">
        <v>59</v>
      </c>
      <c r="C49" s="13">
        <v>9.5408832100000005</v>
      </c>
      <c r="D49" s="13"/>
      <c r="E49" s="13">
        <v>12.01754528</v>
      </c>
      <c r="F49" s="13" t="str">
        <f t="shared" si="2"/>
        <v xml:space="preserve"> </v>
      </c>
      <c r="G49" s="13" t="str">
        <f t="shared" si="0"/>
        <v/>
      </c>
      <c r="H49" s="13">
        <f t="shared" si="1"/>
        <v>2.4766620699999997</v>
      </c>
      <c r="I49" s="13">
        <f t="shared" si="3"/>
        <v>25.958415122450695</v>
      </c>
      <c r="J49" s="20"/>
      <c r="K49" s="38"/>
    </row>
    <row r="50" spans="1:11" ht="15.75">
      <c r="A50" s="20"/>
      <c r="B50" s="23" t="s">
        <v>60</v>
      </c>
      <c r="C50" s="16">
        <v>3.7764295999999997</v>
      </c>
      <c r="D50" s="16"/>
      <c r="E50" s="16">
        <v>7.1702545000000004</v>
      </c>
      <c r="F50" s="16" t="str">
        <f t="shared" si="2"/>
        <v xml:space="preserve"> </v>
      </c>
      <c r="G50" s="16" t="str">
        <f t="shared" si="0"/>
        <v/>
      </c>
      <c r="H50" s="16">
        <f t="shared" si="1"/>
        <v>3.3938249000000007</v>
      </c>
      <c r="I50" s="16">
        <f t="shared" si="3"/>
        <v>89.868612935350384</v>
      </c>
      <c r="J50" s="20"/>
      <c r="K50" s="38"/>
    </row>
    <row r="51" spans="1:11" ht="21" customHeight="1">
      <c r="A51" s="20"/>
      <c r="B51" s="25" t="s">
        <v>61</v>
      </c>
      <c r="C51" s="13">
        <v>63.206976879999999</v>
      </c>
      <c r="D51" s="13"/>
      <c r="E51" s="13">
        <v>78.277243979999994</v>
      </c>
      <c r="F51" s="13" t="str">
        <f t="shared" si="2"/>
        <v xml:space="preserve"> </v>
      </c>
      <c r="G51" s="13" t="str">
        <f t="shared" si="0"/>
        <v/>
      </c>
      <c r="H51" s="13">
        <f t="shared" si="1"/>
        <v>15.070267099999995</v>
      </c>
      <c r="I51" s="13">
        <f t="shared" si="3"/>
        <v>23.842727249258051</v>
      </c>
      <c r="J51" s="20"/>
      <c r="K51" s="38"/>
    </row>
    <row r="52" spans="1:11" ht="21" customHeight="1">
      <c r="A52" s="20"/>
      <c r="B52" s="25" t="s">
        <v>62</v>
      </c>
      <c r="C52" s="13">
        <v>15.35953057</v>
      </c>
      <c r="D52" s="13"/>
      <c r="E52" s="13">
        <v>11.405166320000001</v>
      </c>
      <c r="F52" s="13" t="str">
        <f t="shared" si="2"/>
        <v xml:space="preserve"> </v>
      </c>
      <c r="G52" s="13" t="str">
        <f t="shared" si="0"/>
        <v/>
      </c>
      <c r="H52" s="13">
        <f t="shared" si="1"/>
        <v>-3.9543642499999994</v>
      </c>
      <c r="I52" s="13">
        <f t="shared" si="3"/>
        <v>-25.745345744638854</v>
      </c>
      <c r="J52" s="20"/>
      <c r="K52" s="38"/>
    </row>
    <row r="53" spans="1:11" ht="21" customHeight="1">
      <c r="A53" s="20"/>
      <c r="B53" s="46" t="s">
        <v>63</v>
      </c>
      <c r="C53" s="47">
        <v>31.381323339999998</v>
      </c>
      <c r="D53" s="47"/>
      <c r="E53" s="47">
        <v>33.78061958</v>
      </c>
      <c r="F53" s="47" t="str">
        <f t="shared" si="2"/>
        <v xml:space="preserve"> </v>
      </c>
      <c r="G53" s="47" t="str">
        <f t="shared" si="0"/>
        <v/>
      </c>
      <c r="H53" s="47">
        <f t="shared" si="1"/>
        <v>2.3992962400000017</v>
      </c>
      <c r="I53" s="47">
        <f t="shared" si="3"/>
        <v>7.6456184272565535</v>
      </c>
      <c r="J53" s="20"/>
      <c r="K53" s="38"/>
    </row>
    <row r="54" spans="1:11" ht="6" customHeight="1">
      <c r="A54" s="20"/>
      <c r="B54" s="40"/>
      <c r="C54" s="41"/>
      <c r="D54" s="41"/>
      <c r="E54" s="41"/>
      <c r="F54" s="41"/>
      <c r="G54" s="41"/>
      <c r="H54" s="41"/>
      <c r="I54" s="42"/>
      <c r="J54" s="20"/>
      <c r="K54" s="38"/>
    </row>
    <row r="55" spans="1:1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>
      <c r="A56" s="20"/>
      <c r="B56" s="43" t="s">
        <v>68</v>
      </c>
      <c r="C56" s="43"/>
      <c r="D56" s="43"/>
      <c r="E56" s="20"/>
      <c r="F56" s="20"/>
      <c r="G56" s="20"/>
      <c r="H56" s="20"/>
      <c r="I56" s="20"/>
      <c r="J56" s="20"/>
      <c r="K56" s="20"/>
    </row>
    <row r="57" spans="1:11" ht="36" customHeight="1">
      <c r="A57" s="20"/>
      <c r="B57" s="57" t="s">
        <v>67</v>
      </c>
      <c r="C57" s="57"/>
      <c r="D57" s="57"/>
      <c r="E57" s="57"/>
      <c r="F57" s="57"/>
      <c r="G57" s="57"/>
      <c r="H57" s="57"/>
      <c r="I57" s="57"/>
      <c r="J57" s="20"/>
      <c r="K57" s="20"/>
    </row>
    <row r="58" spans="1:11" ht="21" customHeight="1">
      <c r="A58" s="20"/>
      <c r="B58" s="57" t="s">
        <v>73</v>
      </c>
      <c r="C58" s="57"/>
      <c r="D58" s="57"/>
      <c r="E58" s="57"/>
      <c r="F58" s="57"/>
      <c r="G58" s="57"/>
      <c r="H58" s="57"/>
      <c r="I58" s="57"/>
      <c r="J58" s="20"/>
      <c r="K58" s="20"/>
    </row>
    <row r="59" spans="1:11">
      <c r="A59" s="20"/>
      <c r="B59" s="58"/>
      <c r="C59" s="58"/>
      <c r="D59" s="58"/>
      <c r="E59" s="58"/>
      <c r="F59" s="58"/>
      <c r="G59" s="58"/>
      <c r="H59" s="58"/>
      <c r="I59" s="58"/>
      <c r="J59" s="20"/>
      <c r="K59" s="20"/>
    </row>
    <row r="60" spans="1:11">
      <c r="A60" s="20"/>
      <c r="B60" s="58"/>
      <c r="C60" s="58"/>
      <c r="D60" s="58"/>
      <c r="E60" s="58"/>
      <c r="F60" s="58"/>
      <c r="G60" s="58"/>
      <c r="H60" s="58"/>
      <c r="I60" s="58"/>
      <c r="J60" s="20"/>
      <c r="K60" s="20"/>
    </row>
  </sheetData>
  <mergeCells count="9">
    <mergeCell ref="B58:I58"/>
    <mergeCell ref="B59:I59"/>
    <mergeCell ref="B60:I60"/>
    <mergeCell ref="B2:I2"/>
    <mergeCell ref="B3:I3"/>
    <mergeCell ref="B5:B6"/>
    <mergeCell ref="F5:G5"/>
    <mergeCell ref="H5:I5"/>
    <mergeCell ref="B57:I57"/>
  </mergeCells>
  <printOptions horizontalCentered="1"/>
  <pageMargins left="0.70866141732283472" right="0.70866141732283472" top="0.74803149606299213" bottom="0.74803149606299213" header="0.31496062992125984" footer="0.31496062992125984"/>
  <pageSetup scale="58" orientation="landscape" r:id="rId1"/>
  <ignoredErrors>
    <ignoredError sqref="C12:E12 D36 C46:E4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Ings26 vrsings 25</vt:lpstr>
      <vt:lpstr>Ings26 vrs pto e Ings25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Bernardo Melendez Cortez</dc:creator>
  <cp:lastModifiedBy>Gerber Augusto Ardon Lemus</cp:lastModifiedBy>
  <cp:lastPrinted>2026-07-02T19:23:10Z</cp:lastPrinted>
  <dcterms:created xsi:type="dcterms:W3CDTF">2026-02-02T13:10:01Z</dcterms:created>
  <dcterms:modified xsi:type="dcterms:W3CDTF">2026-08-28T21:08:18Z</dcterms:modified>
</cp:coreProperties>
</file>