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04918E72-AFF8-4991-871C-29F3CBCD930C}" xr6:coauthVersionLast="36" xr6:coauthVersionMax="36" xr10:uidLastSave="{00000000-0000-0000-0000-000000000000}"/>
  <bookViews>
    <workbookView xWindow="0" yWindow="0" windowWidth="28800" windowHeight="11025" xr2:uid="{2B421567-CD06-4352-8B91-EBE1F67DB6E7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2" l="1"/>
  <c r="I50" i="2" s="1"/>
  <c r="F50" i="2"/>
  <c r="G50" i="2" s="1"/>
  <c r="H49" i="2"/>
  <c r="I49" i="2" s="1"/>
  <c r="F49" i="2"/>
  <c r="G49" i="2" s="1"/>
  <c r="H48" i="2"/>
  <c r="I48" i="2" s="1"/>
  <c r="F48" i="2"/>
  <c r="G48" i="2" s="1"/>
  <c r="H47" i="2"/>
  <c r="I47" i="2" s="1"/>
  <c r="F47" i="2"/>
  <c r="G47" i="2" s="1"/>
  <c r="H46" i="2"/>
  <c r="I46" i="2" s="1"/>
  <c r="F46" i="2"/>
  <c r="G46" i="2" s="1"/>
  <c r="H45" i="2"/>
  <c r="I45" i="2" s="1"/>
  <c r="F45" i="2"/>
  <c r="G45" i="2" s="1"/>
  <c r="H44" i="2"/>
  <c r="I44" i="2" s="1"/>
  <c r="F44" i="2"/>
  <c r="G44" i="2" s="1"/>
  <c r="E43" i="2"/>
  <c r="F43" i="2" s="1"/>
  <c r="G43" i="2" s="1"/>
  <c r="C43" i="2"/>
  <c r="H42" i="2"/>
  <c r="I42" i="2" s="1"/>
  <c r="F42" i="2"/>
  <c r="G42" i="2" s="1"/>
  <c r="C41" i="2"/>
  <c r="H40" i="2"/>
  <c r="I40" i="2" s="1"/>
  <c r="F40" i="2"/>
  <c r="G40" i="2" s="1"/>
  <c r="H39" i="2"/>
  <c r="I39" i="2" s="1"/>
  <c r="F39" i="2"/>
  <c r="G39" i="2" s="1"/>
  <c r="H38" i="2"/>
  <c r="I38" i="2" s="1"/>
  <c r="F38" i="2"/>
  <c r="G38" i="2" s="1"/>
  <c r="H37" i="2"/>
  <c r="I37" i="2" s="1"/>
  <c r="F37" i="2"/>
  <c r="G37" i="2" s="1"/>
  <c r="H36" i="2"/>
  <c r="I36" i="2" s="1"/>
  <c r="F36" i="2"/>
  <c r="G36" i="2" s="1"/>
  <c r="H35" i="2"/>
  <c r="I35" i="2" s="1"/>
  <c r="F35" i="2"/>
  <c r="G35" i="2" s="1"/>
  <c r="H34" i="2"/>
  <c r="I34" i="2" s="1"/>
  <c r="F34" i="2"/>
  <c r="G34" i="2" s="1"/>
  <c r="E33" i="2"/>
  <c r="D33" i="2"/>
  <c r="C33" i="2"/>
  <c r="H32" i="2"/>
  <c r="I32" i="2" s="1"/>
  <c r="F32" i="2"/>
  <c r="G32" i="2" s="1"/>
  <c r="H31" i="2"/>
  <c r="I31" i="2" s="1"/>
  <c r="F31" i="2"/>
  <c r="G31" i="2" s="1"/>
  <c r="H30" i="2"/>
  <c r="I30" i="2" s="1"/>
  <c r="F30" i="2"/>
  <c r="G30" i="2" s="1"/>
  <c r="E29" i="2"/>
  <c r="C29" i="2"/>
  <c r="C24" i="2" s="1"/>
  <c r="H28" i="2"/>
  <c r="I28" i="2" s="1"/>
  <c r="F28" i="2"/>
  <c r="G28" i="2" s="1"/>
  <c r="H27" i="2"/>
  <c r="I27" i="2" s="1"/>
  <c r="F27" i="2"/>
  <c r="G27" i="2" s="1"/>
  <c r="H26" i="2"/>
  <c r="I26" i="2" s="1"/>
  <c r="F26" i="2"/>
  <c r="G26" i="2" s="1"/>
  <c r="H25" i="2"/>
  <c r="I25" i="2" s="1"/>
  <c r="F25" i="2"/>
  <c r="G25" i="2" s="1"/>
  <c r="D24" i="2"/>
  <c r="H23" i="2"/>
  <c r="I23" i="2" s="1"/>
  <c r="F23" i="2"/>
  <c r="G23" i="2" s="1"/>
  <c r="H22" i="2"/>
  <c r="I22" i="2" s="1"/>
  <c r="F22" i="2"/>
  <c r="G22" i="2" s="1"/>
  <c r="H21" i="2"/>
  <c r="I21" i="2" s="1"/>
  <c r="F21" i="2"/>
  <c r="G21" i="2" s="1"/>
  <c r="H20" i="2"/>
  <c r="I20" i="2" s="1"/>
  <c r="F20" i="2"/>
  <c r="G20" i="2" s="1"/>
  <c r="E19" i="2"/>
  <c r="F19" i="2" s="1"/>
  <c r="G19" i="2" s="1"/>
  <c r="E18" i="2"/>
  <c r="H18" i="2" s="1"/>
  <c r="I18" i="2" s="1"/>
  <c r="D17" i="2"/>
  <c r="C17" i="2"/>
  <c r="H16" i="2"/>
  <c r="I16" i="2" s="1"/>
  <c r="F16" i="2"/>
  <c r="G16" i="2" s="1"/>
  <c r="H15" i="2"/>
  <c r="I15" i="2" s="1"/>
  <c r="F15" i="2"/>
  <c r="G15" i="2" s="1"/>
  <c r="H14" i="2"/>
  <c r="I14" i="2" s="1"/>
  <c r="F14" i="2"/>
  <c r="G14" i="2" s="1"/>
  <c r="H13" i="2"/>
  <c r="I13" i="2" s="1"/>
  <c r="F13" i="2"/>
  <c r="G13" i="2" s="1"/>
  <c r="E12" i="2"/>
  <c r="D12" i="2"/>
  <c r="C12" i="2"/>
  <c r="H11" i="2"/>
  <c r="I11" i="2" s="1"/>
  <c r="F11" i="2"/>
  <c r="G11" i="2" s="1"/>
  <c r="H10" i="2"/>
  <c r="I10" i="2" s="1"/>
  <c r="F10" i="2"/>
  <c r="G10" i="2" s="1"/>
  <c r="E9" i="2"/>
  <c r="D9" i="2"/>
  <c r="C9" i="2"/>
  <c r="P50" i="1"/>
  <c r="Q50" i="1" s="1"/>
  <c r="R50" i="1" s="1"/>
  <c r="P49" i="1"/>
  <c r="Q49" i="1" s="1"/>
  <c r="R49" i="1" s="1"/>
  <c r="P48" i="1"/>
  <c r="Q48" i="1" s="1"/>
  <c r="R48" i="1" s="1"/>
  <c r="P47" i="1"/>
  <c r="Q47" i="1" s="1"/>
  <c r="R47" i="1" s="1"/>
  <c r="P46" i="1"/>
  <c r="Q46" i="1" s="1"/>
  <c r="R46" i="1" s="1"/>
  <c r="P45" i="1"/>
  <c r="Q45" i="1" s="1"/>
  <c r="R45" i="1" s="1"/>
  <c r="P44" i="1"/>
  <c r="Q44" i="1" s="1"/>
  <c r="R44" i="1" s="1"/>
  <c r="O43" i="1"/>
  <c r="O41" i="1" s="1"/>
  <c r="N43" i="1"/>
  <c r="N41" i="1" s="1"/>
  <c r="M43" i="1"/>
  <c r="M41" i="1" s="1"/>
  <c r="L43" i="1"/>
  <c r="L41" i="1" s="1"/>
  <c r="K43" i="1"/>
  <c r="K41" i="1" s="1"/>
  <c r="J43" i="1"/>
  <c r="J41" i="1" s="1"/>
  <c r="I43" i="1"/>
  <c r="I41" i="1" s="1"/>
  <c r="H43" i="1"/>
  <c r="H41" i="1" s="1"/>
  <c r="G43" i="1"/>
  <c r="G41" i="1" s="1"/>
  <c r="F43" i="1"/>
  <c r="F41" i="1" s="1"/>
  <c r="E43" i="1"/>
  <c r="E41" i="1" s="1"/>
  <c r="D43" i="1"/>
  <c r="D41" i="1" s="1"/>
  <c r="C43" i="1"/>
  <c r="C41" i="1" s="1"/>
  <c r="P42" i="1"/>
  <c r="Q42" i="1" s="1"/>
  <c r="R42" i="1" s="1"/>
  <c r="P40" i="1"/>
  <c r="Q40" i="1" s="1"/>
  <c r="R40" i="1" s="1"/>
  <c r="P39" i="1"/>
  <c r="Q39" i="1" s="1"/>
  <c r="R39" i="1" s="1"/>
  <c r="P38" i="1"/>
  <c r="Q38" i="1" s="1"/>
  <c r="R38" i="1" s="1"/>
  <c r="P37" i="1"/>
  <c r="Q37" i="1" s="1"/>
  <c r="R37" i="1" s="1"/>
  <c r="P36" i="1"/>
  <c r="Q36" i="1" s="1"/>
  <c r="R36" i="1" s="1"/>
  <c r="P35" i="1"/>
  <c r="Q35" i="1" s="1"/>
  <c r="R35" i="1" s="1"/>
  <c r="P34" i="1"/>
  <c r="Q34" i="1" s="1"/>
  <c r="R34" i="1" s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Q32" i="1" s="1"/>
  <c r="R32" i="1" s="1"/>
  <c r="P31" i="1"/>
  <c r="Q31" i="1" s="1"/>
  <c r="R31" i="1" s="1"/>
  <c r="P30" i="1"/>
  <c r="Q30" i="1" s="1"/>
  <c r="R30" i="1" s="1"/>
  <c r="O29" i="1"/>
  <c r="O24" i="1" s="1"/>
  <c r="N29" i="1"/>
  <c r="N24" i="1" s="1"/>
  <c r="M29" i="1"/>
  <c r="M24" i="1" s="1"/>
  <c r="L29" i="1"/>
  <c r="L24" i="1" s="1"/>
  <c r="K29" i="1"/>
  <c r="K24" i="1" s="1"/>
  <c r="J29" i="1"/>
  <c r="J24" i="1" s="1"/>
  <c r="I29" i="1"/>
  <c r="I24" i="1" s="1"/>
  <c r="H29" i="1"/>
  <c r="H24" i="1" s="1"/>
  <c r="G29" i="1"/>
  <c r="G24" i="1" s="1"/>
  <c r="F29" i="1"/>
  <c r="F24" i="1" s="1"/>
  <c r="E29" i="1"/>
  <c r="E24" i="1" s="1"/>
  <c r="D29" i="1"/>
  <c r="C29" i="1"/>
  <c r="C24" i="1" s="1"/>
  <c r="P28" i="1"/>
  <c r="Q28" i="1" s="1"/>
  <c r="R28" i="1" s="1"/>
  <c r="P27" i="1"/>
  <c r="Q27" i="1" s="1"/>
  <c r="R27" i="1" s="1"/>
  <c r="P26" i="1"/>
  <c r="Q26" i="1" s="1"/>
  <c r="R26" i="1" s="1"/>
  <c r="P25" i="1"/>
  <c r="Q25" i="1" s="1"/>
  <c r="R25" i="1" s="1"/>
  <c r="P23" i="1"/>
  <c r="Q23" i="1" s="1"/>
  <c r="R23" i="1" s="1"/>
  <c r="P22" i="1"/>
  <c r="Q22" i="1" s="1"/>
  <c r="R22" i="1" s="1"/>
  <c r="P21" i="1"/>
  <c r="Q21" i="1" s="1"/>
  <c r="R21" i="1" s="1"/>
  <c r="P20" i="1"/>
  <c r="Q20" i="1" s="1"/>
  <c r="R20" i="1" s="1"/>
  <c r="G19" i="1"/>
  <c r="D19" i="1"/>
  <c r="G18" i="1"/>
  <c r="D18" i="1"/>
  <c r="O17" i="1"/>
  <c r="N17" i="1"/>
  <c r="M17" i="1"/>
  <c r="L17" i="1"/>
  <c r="K17" i="1"/>
  <c r="J17" i="1"/>
  <c r="I17" i="1"/>
  <c r="H17" i="1"/>
  <c r="F17" i="1"/>
  <c r="E17" i="1"/>
  <c r="C17" i="1"/>
  <c r="P16" i="1"/>
  <c r="Q16" i="1" s="1"/>
  <c r="R16" i="1" s="1"/>
  <c r="P15" i="1"/>
  <c r="Q15" i="1" s="1"/>
  <c r="R15" i="1" s="1"/>
  <c r="P14" i="1"/>
  <c r="Q14" i="1" s="1"/>
  <c r="R14" i="1" s="1"/>
  <c r="P13" i="1"/>
  <c r="Q13" i="1" s="1"/>
  <c r="R13" i="1" s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Q11" i="1" s="1"/>
  <c r="R11" i="1" s="1"/>
  <c r="P10" i="1"/>
  <c r="Q10" i="1" s="1"/>
  <c r="R10" i="1" s="1"/>
  <c r="O9" i="1"/>
  <c r="N9" i="1"/>
  <c r="M9" i="1"/>
  <c r="L9" i="1"/>
  <c r="K9" i="1"/>
  <c r="J9" i="1"/>
  <c r="I9" i="1"/>
  <c r="H9" i="1"/>
  <c r="G9" i="1"/>
  <c r="F9" i="1"/>
  <c r="E9" i="1"/>
  <c r="D9" i="1"/>
  <c r="C9" i="1"/>
  <c r="H19" i="2" l="1"/>
  <c r="I19" i="2" s="1"/>
  <c r="F18" i="2"/>
  <c r="G18" i="2" s="1"/>
  <c r="F9" i="2"/>
  <c r="G9" i="2" s="1"/>
  <c r="F33" i="2"/>
  <c r="G33" i="2" s="1"/>
  <c r="P18" i="1"/>
  <c r="Q18" i="1" s="1"/>
  <c r="R18" i="1" s="1"/>
  <c r="G17" i="1"/>
  <c r="G8" i="1" s="1"/>
  <c r="G7" i="1" s="1"/>
  <c r="H29" i="2"/>
  <c r="I29" i="2" s="1"/>
  <c r="D8" i="2"/>
  <c r="D7" i="2" s="1"/>
  <c r="E17" i="2"/>
  <c r="H17" i="2" s="1"/>
  <c r="I17" i="2" s="1"/>
  <c r="H33" i="2"/>
  <c r="I33" i="2" s="1"/>
  <c r="C8" i="2"/>
  <c r="C7" i="2" s="1"/>
  <c r="H12" i="2"/>
  <c r="I12" i="2" s="1"/>
  <c r="H9" i="2"/>
  <c r="I9" i="2" s="1"/>
  <c r="E41" i="2"/>
  <c r="H41" i="2" s="1"/>
  <c r="I41" i="2" s="1"/>
  <c r="H43" i="2"/>
  <c r="I43" i="2" s="1"/>
  <c r="P33" i="1"/>
  <c r="Q33" i="1" s="1"/>
  <c r="R33" i="1" s="1"/>
  <c r="J8" i="1"/>
  <c r="J7" i="1" s="1"/>
  <c r="P9" i="1"/>
  <c r="Q9" i="1" s="1"/>
  <c r="R9" i="1" s="1"/>
  <c r="P43" i="1"/>
  <c r="Q43" i="1" s="1"/>
  <c r="R43" i="1" s="1"/>
  <c r="D17" i="1"/>
  <c r="F8" i="1"/>
  <c r="F7" i="1" s="1"/>
  <c r="L8" i="1"/>
  <c r="L7" i="1" s="1"/>
  <c r="N8" i="1"/>
  <c r="N7" i="1" s="1"/>
  <c r="P29" i="1"/>
  <c r="Q29" i="1" s="1"/>
  <c r="R29" i="1" s="1"/>
  <c r="D24" i="1"/>
  <c r="P24" i="1" s="1"/>
  <c r="Q24" i="1" s="1"/>
  <c r="R24" i="1" s="1"/>
  <c r="M8" i="1"/>
  <c r="M7" i="1" s="1"/>
  <c r="H8" i="1"/>
  <c r="H7" i="1" s="1"/>
  <c r="C8" i="1"/>
  <c r="C7" i="1" s="1"/>
  <c r="I8" i="1"/>
  <c r="I7" i="1" s="1"/>
  <c r="O8" i="1"/>
  <c r="O7" i="1" s="1"/>
  <c r="E8" i="1"/>
  <c r="E7" i="1" s="1"/>
  <c r="K8" i="1"/>
  <c r="K7" i="1" s="1"/>
  <c r="F12" i="2"/>
  <c r="G12" i="2" s="1"/>
  <c r="F29" i="2"/>
  <c r="G29" i="2" s="1"/>
  <c r="E24" i="2"/>
  <c r="P41" i="1"/>
  <c r="Q41" i="1" s="1"/>
  <c r="R41" i="1" s="1"/>
  <c r="P12" i="1"/>
  <c r="Q12" i="1" s="1"/>
  <c r="R12" i="1" s="1"/>
  <c r="P19" i="1"/>
  <c r="Q19" i="1" s="1"/>
  <c r="R19" i="1" s="1"/>
  <c r="P17" i="1" l="1"/>
  <c r="Q17" i="1" s="1"/>
  <c r="R17" i="1" s="1"/>
  <c r="F41" i="2"/>
  <c r="G41" i="2" s="1"/>
  <c r="F17" i="2"/>
  <c r="G17" i="2" s="1"/>
  <c r="D8" i="1"/>
  <c r="H24" i="2"/>
  <c r="I24" i="2" s="1"/>
  <c r="F24" i="2"/>
  <c r="G24" i="2" s="1"/>
  <c r="E8" i="2"/>
  <c r="P8" i="1" l="1"/>
  <c r="Q8" i="1" s="1"/>
  <c r="R8" i="1" s="1"/>
  <c r="D7" i="1"/>
  <c r="P7" i="1" s="1"/>
  <c r="Q7" i="1" s="1"/>
  <c r="R7" i="1" s="1"/>
  <c r="H8" i="2"/>
  <c r="I8" i="2" s="1"/>
  <c r="F8" i="2"/>
  <c r="G8" i="2" s="1"/>
  <c r="E7" i="2"/>
  <c r="H7" i="2" l="1"/>
  <c r="I7" i="2" s="1"/>
  <c r="F7" i="2"/>
  <c r="G7" i="2" s="1"/>
</calcChain>
</file>

<file path=xl/sharedStrings.xml><?xml version="1.0" encoding="utf-8"?>
<sst xmlns="http://schemas.openxmlformats.org/spreadsheetml/2006/main" count="130" uniqueCount="76">
  <si>
    <t>INGRESOS AL 31 DE DICIEMBRE DE 2024, VRS EJECUTADO  2023 (Definitivos)</t>
  </si>
  <si>
    <t>(Montos en Millones de US$)</t>
  </si>
  <si>
    <t>Concepto</t>
  </si>
  <si>
    <t>Año 2023</t>
  </si>
  <si>
    <t>Año 2024</t>
  </si>
  <si>
    <t>Variaciones</t>
  </si>
  <si>
    <t>Al  31 Dic.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</si>
  <si>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</si>
  <si>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</si>
  <si>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</si>
  <si>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</si>
  <si>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</si>
  <si>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</si>
  <si>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</si>
  <si>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</si>
  <si>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</si>
  <si>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</si>
  <si>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</si>
  <si>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</si>
  <si>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</si>
  <si>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</si>
  <si>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</si>
  <si>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</si>
  <si>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</si>
  <si>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</si>
  <si>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</si>
  <si>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</si>
  <si>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</si>
  <si>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</si>
  <si>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</si>
  <si>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</si>
  <si>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</si>
  <si>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</si>
  <si>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</si>
  <si>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</si>
  <si>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</si>
  <si>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</si>
  <si>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</si>
  <si>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</si>
  <si>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</si>
  <si>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</si>
  <si>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</si>
  <si>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</si>
  <si>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</si>
  <si>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</si>
  <si>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Ad-valorem s/Primas de Seguros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</si>
  <si>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</si>
  <si>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</si>
  <si>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</si>
  <si>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</si>
  <si>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</si>
  <si>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</si>
  <si>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</si>
  <si>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</si>
  <si>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</si>
  <si>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TASAS Y DERECHOS</t>
  </si>
  <si>
    <t>CONTRIBUCIONES A LA SEG. SOCIAL</t>
  </si>
  <si>
    <t>Contrib. Patronales del Sector Privado</t>
  </si>
  <si>
    <t>Contrib. Patronales del Sector Público</t>
  </si>
  <si>
    <t>VENTA DE BIENES Y SERVICIOS</t>
  </si>
  <si>
    <t>Del cual: DUI</t>
  </si>
  <si>
    <t>INGRESOS FINANCIEROS Y OTROS</t>
  </si>
  <si>
    <t>TRANSFERENCIAS CORRIENTES</t>
  </si>
  <si>
    <t>OTROS (FEFE)</t>
  </si>
  <si>
    <t>Fuente: Dirección General de Tesorería, según reportes definitivos del Departamento de Ingresos Bancarios.</t>
  </si>
  <si>
    <t>En los Impuestos Selectivos del año 2024, se realizó una reclasificación por un monto anual de $17.8 millones, en el rubro de Cervezas, los cuales estaban informados erróneamente como Productos Alcohólicos, por parte de los contribuyentes ($9.9 millones en enero de 2024 y $7.9 millones en abril 2024). Dirección General de Tesorería.</t>
  </si>
  <si>
    <t xml:space="preserve">COMPARATIVO ACUMULADO AL 31 DE DICIEMBRE DE 2024, VRS EJECUTADO  2023 Y PRESUPUESTO 2024  (Definitivos) </t>
  </si>
  <si>
    <t>Pto. 2024</t>
  </si>
  <si>
    <t>Variac. 24 / Pto. 24</t>
  </si>
  <si>
    <t>Variac. 24 / 23</t>
  </si>
  <si>
    <t>Al 31 Dic.</t>
  </si>
  <si>
    <t xml:space="preserve">Abs. </t>
  </si>
  <si>
    <t>INGRESOS CORRIENTES Y CONTRIBUCIONES (1+2)</t>
  </si>
  <si>
    <t>DERECHOS ARANCELARIOS A LA IMPORTACION</t>
  </si>
  <si>
    <t>En los Impuestos Selectivos del año 2024, se realizó una reclasificación por un monto anual de $17.8 millones, en el rubro de Cervezas, los cuales estaban informados erróneamente como Productos Alcohólicos, por parte de los contribuyentes. Dirección General de Tesorería</t>
  </si>
  <si>
    <r>
      <t xml:space="preserve"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</t>
    </r>
    <r>
      <rPr>
        <b/>
        <i/>
        <sz val="9"/>
        <rFont val="Museo Sans 100"/>
        <family val="3"/>
      </rPr>
      <t>FOVIAL</t>
    </r>
    <r>
      <rPr>
        <b/>
        <sz val="9"/>
        <color rgb="FFFF0000"/>
        <rFont val="Museo Sans 100"/>
        <family val="3"/>
      </rPr>
      <t>,</t>
    </r>
    <r>
      <rPr>
        <b/>
        <sz val="9"/>
        <rFont val="Museo Sans 100"/>
        <family val="3"/>
      </rPr>
      <t xml:space="preserve"> D.L. 728, del 26 de abril de 2023; D.O. # 86, Tomo 439, del 12 de mayo de 2023).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</si>
</sst>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0"/>
      <name val="Arial"/>
      <family val="2"/>
    </font>
    <font>
      <sz val="12"/>
      <name val="Museo Sans 100"/>
      <family val="3"/>
    </font>
    <font>
      <sz val="10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i/>
      <sz val="9"/>
      <name val="Museo Sans 100"/>
      <family val="3"/>
    </font>
    <font>
      <b/>
      <sz val="9"/>
      <color rgb="FFFF0000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5" fillId="0" borderId="4" xfId="0" applyNumberFormat="1" applyFont="1" applyFill="1" applyBorder="1" applyAlignment="1"/>
    <xf numFmtId="164" fontId="5" fillId="0" borderId="4" xfId="0" applyNumberFormat="1" applyFont="1" applyFill="1" applyBorder="1"/>
    <xf numFmtId="0" fontId="2" fillId="0" borderId="4" xfId="0" applyFont="1" applyFill="1" applyBorder="1" applyAlignment="1">
      <alignment horizontal="left" indent="1"/>
    </xf>
    <xf numFmtId="164" fontId="2" fillId="0" borderId="4" xfId="1" applyNumberFormat="1" applyFont="1" applyFill="1" applyBorder="1"/>
    <xf numFmtId="164" fontId="2" fillId="0" borderId="4" xfId="0" applyNumberFormat="1" applyFont="1" applyFill="1" applyBorder="1"/>
    <xf numFmtId="0" fontId="7" fillId="0" borderId="4" xfId="0" applyFont="1" applyFill="1" applyBorder="1" applyAlignment="1">
      <alignment horizontal="left" indent="2"/>
    </xf>
    <xf numFmtId="164" fontId="7" fillId="0" borderId="4" xfId="1" applyNumberFormat="1" applyFont="1" applyFill="1" applyBorder="1"/>
    <xf numFmtId="164" fontId="7" fillId="0" borderId="4" xfId="0" applyNumberFormat="1" applyFont="1" applyFill="1" applyBorder="1"/>
    <xf numFmtId="0" fontId="1" fillId="3" borderId="0" xfId="0" applyFont="1" applyFill="1"/>
    <xf numFmtId="0" fontId="7" fillId="0" borderId="4" xfId="0" applyFont="1" applyFill="1" applyBorder="1" applyAlignment="1">
      <alignment horizontal="left" indent="3"/>
    </xf>
    <xf numFmtId="164" fontId="5" fillId="0" borderId="4" xfId="1" applyNumberFormat="1" applyFont="1" applyFill="1" applyBorder="1"/>
    <xf numFmtId="0" fontId="2" fillId="0" borderId="4" xfId="1" applyFont="1" applyFill="1" applyBorder="1" applyAlignment="1">
      <alignment horizontal="left" indent="1"/>
    </xf>
    <xf numFmtId="0" fontId="7" fillId="0" borderId="4" xfId="1" applyFont="1" applyFill="1" applyBorder="1" applyAlignment="1">
      <alignment horizontal="left" indent="3"/>
    </xf>
    <xf numFmtId="0" fontId="2" fillId="0" borderId="0" xfId="0" applyFont="1" applyFill="1" applyBorder="1"/>
    <xf numFmtId="164" fontId="2" fillId="0" borderId="0" xfId="0" applyNumberFormat="1" applyFont="1" applyFill="1" applyBorder="1"/>
    <xf numFmtId="164" fontId="9" fillId="0" borderId="0" xfId="0" applyNumberFormat="1" applyFont="1" applyFill="1" applyBorder="1"/>
    <xf numFmtId="0" fontId="8" fillId="0" borderId="0" xfId="0" applyFont="1" applyFill="1"/>
    <xf numFmtId="0" fontId="10" fillId="0" borderId="0" xfId="0" applyFont="1" applyFill="1" applyBorder="1"/>
    <xf numFmtId="0" fontId="8" fillId="0" borderId="0" xfId="1" applyFont="1" applyFill="1"/>
    <xf numFmtId="0" fontId="8" fillId="0" borderId="0" xfId="1" applyFont="1"/>
    <xf numFmtId="0" fontId="2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4" fillId="0" borderId="4" xfId="1" applyFont="1" applyFill="1" applyBorder="1"/>
    <xf numFmtId="164" fontId="5" fillId="0" borderId="4" xfId="1" applyNumberFormat="1" applyFont="1" applyFill="1" applyBorder="1" applyAlignment="1"/>
    <xf numFmtId="0" fontId="7" fillId="0" borderId="4" xfId="1" applyFont="1" applyFill="1" applyBorder="1" applyAlignment="1">
      <alignment horizontal="left" indent="2"/>
    </xf>
    <xf numFmtId="0" fontId="8" fillId="3" borderId="0" xfId="1" applyFont="1" applyFill="1"/>
    <xf numFmtId="0" fontId="7" fillId="0" borderId="4" xfId="1" applyFont="1" applyFill="1" applyBorder="1" applyAlignment="1">
      <alignment horizontal="left" inden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9" fillId="0" borderId="0" xfId="1" applyNumberFormat="1" applyFont="1" applyFill="1" applyBorder="1"/>
    <xf numFmtId="0" fontId="10" fillId="0" borderId="0" xfId="1" applyFont="1" applyFill="1" applyBorder="1"/>
    <xf numFmtId="0" fontId="8" fillId="4" borderId="0" xfId="1" applyFont="1" applyFill="1"/>
    <xf numFmtId="0" fontId="10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31C38B5E-9C0A-461B-AA06-413AC0531F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185B-3F33-4A44-9DF3-D50A6B5F80F5}">
  <sheetPr>
    <pageSetUpPr fitToPage="1"/>
  </sheetPr>
  <dimension ref="A1:R56"/>
  <sheetViews>
    <sheetView showGridLines="0" tabSelected="1" workbookViewId="0">
      <selection activeCell="T9" sqref="T9"/>
    </sheetView>
  </sheetViews>
  <sheetFormatPr baseColWidth="10" defaultRowHeight="15" x14ac:dyDescent="0.25"/>
  <cols>
    <col min="1" max="1" width="1.7109375" style="2" customWidth="1"/>
    <col min="2" max="2" width="59.5703125" style="2" customWidth="1"/>
    <col min="3" max="3" width="10.7109375" style="2" customWidth="1"/>
    <col min="4" max="5" width="7.85546875" style="2" customWidth="1"/>
    <col min="6" max="6" width="8" style="2" customWidth="1"/>
    <col min="7" max="7" width="10.42578125" style="2" customWidth="1"/>
    <col min="8" max="15" width="7.7109375" style="2" customWidth="1"/>
    <col min="16" max="16" width="10.7109375" style="2" customWidth="1"/>
    <col min="17" max="18" width="9.7109375" style="2" customWidth="1"/>
    <col min="19" max="157" width="11.42578125" style="2"/>
    <col min="158" max="158" width="1.7109375" style="2" customWidth="1"/>
    <col min="159" max="159" width="59.5703125" style="2" customWidth="1"/>
    <col min="160" max="160" width="10.7109375" style="2" customWidth="1"/>
    <col min="161" max="162" width="7.85546875" style="2" customWidth="1"/>
    <col min="163" max="172" width="0" style="2" hidden="1" customWidth="1"/>
    <col min="173" max="173" width="10.7109375" style="2" customWidth="1"/>
    <col min="174" max="175" width="9.7109375" style="2" customWidth="1"/>
    <col min="176" max="176" width="1.7109375" style="2" customWidth="1"/>
    <col min="177" max="177" width="11.42578125" style="2"/>
    <col min="178" max="179" width="13.7109375" style="2" customWidth="1"/>
    <col min="180" max="413" width="11.42578125" style="2"/>
    <col min="414" max="414" width="1.7109375" style="2" customWidth="1"/>
    <col min="415" max="415" width="59.5703125" style="2" customWidth="1"/>
    <col min="416" max="416" width="10.7109375" style="2" customWidth="1"/>
    <col min="417" max="418" width="7.85546875" style="2" customWidth="1"/>
    <col min="419" max="428" width="0" style="2" hidden="1" customWidth="1"/>
    <col min="429" max="429" width="10.7109375" style="2" customWidth="1"/>
    <col min="430" max="431" width="9.7109375" style="2" customWidth="1"/>
    <col min="432" max="432" width="1.7109375" style="2" customWidth="1"/>
    <col min="433" max="433" width="11.42578125" style="2"/>
    <col min="434" max="435" width="13.7109375" style="2" customWidth="1"/>
    <col min="436" max="669" width="11.42578125" style="2"/>
    <col min="670" max="670" width="1.7109375" style="2" customWidth="1"/>
    <col min="671" max="671" width="59.5703125" style="2" customWidth="1"/>
    <col min="672" max="672" width="10.7109375" style="2" customWidth="1"/>
    <col min="673" max="674" width="7.85546875" style="2" customWidth="1"/>
    <col min="675" max="684" width="0" style="2" hidden="1" customWidth="1"/>
    <col min="685" max="685" width="10.7109375" style="2" customWidth="1"/>
    <col min="686" max="687" width="9.7109375" style="2" customWidth="1"/>
    <col min="688" max="688" width="1.7109375" style="2" customWidth="1"/>
    <col min="689" max="689" width="11.42578125" style="2"/>
    <col min="690" max="691" width="13.7109375" style="2" customWidth="1"/>
    <col min="692" max="925" width="11.42578125" style="2"/>
    <col min="926" max="926" width="1.7109375" style="2" customWidth="1"/>
    <col min="927" max="927" width="59.5703125" style="2" customWidth="1"/>
    <col min="928" max="928" width="10.7109375" style="2" customWidth="1"/>
    <col min="929" max="930" width="7.85546875" style="2" customWidth="1"/>
    <col min="931" max="940" width="0" style="2" hidden="1" customWidth="1"/>
    <col min="941" max="941" width="10.7109375" style="2" customWidth="1"/>
    <col min="942" max="943" width="9.7109375" style="2" customWidth="1"/>
    <col min="944" max="944" width="1.7109375" style="2" customWidth="1"/>
    <col min="945" max="945" width="11.42578125" style="2"/>
    <col min="946" max="947" width="13.7109375" style="2" customWidth="1"/>
    <col min="948" max="1181" width="11.42578125" style="2"/>
    <col min="1182" max="1182" width="1.7109375" style="2" customWidth="1"/>
    <col min="1183" max="1183" width="59.5703125" style="2" customWidth="1"/>
    <col min="1184" max="1184" width="10.7109375" style="2" customWidth="1"/>
    <col min="1185" max="1186" width="7.85546875" style="2" customWidth="1"/>
    <col min="1187" max="1196" width="0" style="2" hidden="1" customWidth="1"/>
    <col min="1197" max="1197" width="10.7109375" style="2" customWidth="1"/>
    <col min="1198" max="1199" width="9.7109375" style="2" customWidth="1"/>
    <col min="1200" max="1200" width="1.7109375" style="2" customWidth="1"/>
    <col min="1201" max="1201" width="11.42578125" style="2"/>
    <col min="1202" max="1203" width="13.7109375" style="2" customWidth="1"/>
    <col min="1204" max="1437" width="11.42578125" style="2"/>
    <col min="1438" max="1438" width="1.7109375" style="2" customWidth="1"/>
    <col min="1439" max="1439" width="59.5703125" style="2" customWidth="1"/>
    <col min="1440" max="1440" width="10.7109375" style="2" customWidth="1"/>
    <col min="1441" max="1442" width="7.85546875" style="2" customWidth="1"/>
    <col min="1443" max="1452" width="0" style="2" hidden="1" customWidth="1"/>
    <col min="1453" max="1453" width="10.7109375" style="2" customWidth="1"/>
    <col min="1454" max="1455" width="9.7109375" style="2" customWidth="1"/>
    <col min="1456" max="1456" width="1.7109375" style="2" customWidth="1"/>
    <col min="1457" max="1457" width="11.42578125" style="2"/>
    <col min="1458" max="1459" width="13.7109375" style="2" customWidth="1"/>
    <col min="1460" max="1693" width="11.42578125" style="2"/>
    <col min="1694" max="1694" width="1.7109375" style="2" customWidth="1"/>
    <col min="1695" max="1695" width="59.5703125" style="2" customWidth="1"/>
    <col min="1696" max="1696" width="10.7109375" style="2" customWidth="1"/>
    <col min="1697" max="1698" width="7.85546875" style="2" customWidth="1"/>
    <col min="1699" max="1708" width="0" style="2" hidden="1" customWidth="1"/>
    <col min="1709" max="1709" width="10.7109375" style="2" customWidth="1"/>
    <col min="1710" max="1711" width="9.7109375" style="2" customWidth="1"/>
    <col min="1712" max="1712" width="1.7109375" style="2" customWidth="1"/>
    <col min="1713" max="1713" width="11.42578125" style="2"/>
    <col min="1714" max="1715" width="13.7109375" style="2" customWidth="1"/>
    <col min="1716" max="1949" width="11.42578125" style="2"/>
    <col min="1950" max="1950" width="1.7109375" style="2" customWidth="1"/>
    <col min="1951" max="1951" width="59.5703125" style="2" customWidth="1"/>
    <col min="1952" max="1952" width="10.7109375" style="2" customWidth="1"/>
    <col min="1953" max="1954" width="7.85546875" style="2" customWidth="1"/>
    <col min="1955" max="1964" width="0" style="2" hidden="1" customWidth="1"/>
    <col min="1965" max="1965" width="10.7109375" style="2" customWidth="1"/>
    <col min="1966" max="1967" width="9.7109375" style="2" customWidth="1"/>
    <col min="1968" max="1968" width="1.7109375" style="2" customWidth="1"/>
    <col min="1969" max="1969" width="11.42578125" style="2"/>
    <col min="1970" max="1971" width="13.7109375" style="2" customWidth="1"/>
    <col min="1972" max="2205" width="11.42578125" style="2"/>
    <col min="2206" max="2206" width="1.7109375" style="2" customWidth="1"/>
    <col min="2207" max="2207" width="59.5703125" style="2" customWidth="1"/>
    <col min="2208" max="2208" width="10.7109375" style="2" customWidth="1"/>
    <col min="2209" max="2210" width="7.85546875" style="2" customWidth="1"/>
    <col min="2211" max="2220" width="0" style="2" hidden="1" customWidth="1"/>
    <col min="2221" max="2221" width="10.7109375" style="2" customWidth="1"/>
    <col min="2222" max="2223" width="9.7109375" style="2" customWidth="1"/>
    <col min="2224" max="2224" width="1.7109375" style="2" customWidth="1"/>
    <col min="2225" max="2225" width="11.42578125" style="2"/>
    <col min="2226" max="2227" width="13.7109375" style="2" customWidth="1"/>
    <col min="2228" max="2461" width="11.42578125" style="2"/>
    <col min="2462" max="2462" width="1.7109375" style="2" customWidth="1"/>
    <col min="2463" max="2463" width="59.5703125" style="2" customWidth="1"/>
    <col min="2464" max="2464" width="10.7109375" style="2" customWidth="1"/>
    <col min="2465" max="2466" width="7.85546875" style="2" customWidth="1"/>
    <col min="2467" max="2476" width="0" style="2" hidden="1" customWidth="1"/>
    <col min="2477" max="2477" width="10.7109375" style="2" customWidth="1"/>
    <col min="2478" max="2479" width="9.7109375" style="2" customWidth="1"/>
    <col min="2480" max="2480" width="1.7109375" style="2" customWidth="1"/>
    <col min="2481" max="2481" width="11.42578125" style="2"/>
    <col min="2482" max="2483" width="13.7109375" style="2" customWidth="1"/>
    <col min="2484" max="2717" width="11.42578125" style="2"/>
    <col min="2718" max="2718" width="1.7109375" style="2" customWidth="1"/>
    <col min="2719" max="2719" width="59.5703125" style="2" customWidth="1"/>
    <col min="2720" max="2720" width="10.7109375" style="2" customWidth="1"/>
    <col min="2721" max="2722" width="7.85546875" style="2" customWidth="1"/>
    <col min="2723" max="2732" width="0" style="2" hidden="1" customWidth="1"/>
    <col min="2733" max="2733" width="10.7109375" style="2" customWidth="1"/>
    <col min="2734" max="2735" width="9.7109375" style="2" customWidth="1"/>
    <col min="2736" max="2736" width="1.7109375" style="2" customWidth="1"/>
    <col min="2737" max="2737" width="11.42578125" style="2"/>
    <col min="2738" max="2739" width="13.7109375" style="2" customWidth="1"/>
    <col min="2740" max="2973" width="11.42578125" style="2"/>
    <col min="2974" max="2974" width="1.7109375" style="2" customWidth="1"/>
    <col min="2975" max="2975" width="59.5703125" style="2" customWidth="1"/>
    <col min="2976" max="2976" width="10.7109375" style="2" customWidth="1"/>
    <col min="2977" max="2978" width="7.85546875" style="2" customWidth="1"/>
    <col min="2979" max="2988" width="0" style="2" hidden="1" customWidth="1"/>
    <col min="2989" max="2989" width="10.7109375" style="2" customWidth="1"/>
    <col min="2990" max="2991" width="9.7109375" style="2" customWidth="1"/>
    <col min="2992" max="2992" width="1.7109375" style="2" customWidth="1"/>
    <col min="2993" max="2993" width="11.42578125" style="2"/>
    <col min="2994" max="2995" width="13.7109375" style="2" customWidth="1"/>
    <col min="2996" max="3229" width="11.42578125" style="2"/>
    <col min="3230" max="3230" width="1.7109375" style="2" customWidth="1"/>
    <col min="3231" max="3231" width="59.5703125" style="2" customWidth="1"/>
    <col min="3232" max="3232" width="10.7109375" style="2" customWidth="1"/>
    <col min="3233" max="3234" width="7.85546875" style="2" customWidth="1"/>
    <col min="3235" max="3244" width="0" style="2" hidden="1" customWidth="1"/>
    <col min="3245" max="3245" width="10.7109375" style="2" customWidth="1"/>
    <col min="3246" max="3247" width="9.7109375" style="2" customWidth="1"/>
    <col min="3248" max="3248" width="1.7109375" style="2" customWidth="1"/>
    <col min="3249" max="3249" width="11.42578125" style="2"/>
    <col min="3250" max="3251" width="13.7109375" style="2" customWidth="1"/>
    <col min="3252" max="3485" width="11.42578125" style="2"/>
    <col min="3486" max="3486" width="1.7109375" style="2" customWidth="1"/>
    <col min="3487" max="3487" width="59.5703125" style="2" customWidth="1"/>
    <col min="3488" max="3488" width="10.7109375" style="2" customWidth="1"/>
    <col min="3489" max="3490" width="7.85546875" style="2" customWidth="1"/>
    <col min="3491" max="3500" width="0" style="2" hidden="1" customWidth="1"/>
    <col min="3501" max="3501" width="10.7109375" style="2" customWidth="1"/>
    <col min="3502" max="3503" width="9.7109375" style="2" customWidth="1"/>
    <col min="3504" max="3504" width="1.7109375" style="2" customWidth="1"/>
    <col min="3505" max="3505" width="11.42578125" style="2"/>
    <col min="3506" max="3507" width="13.7109375" style="2" customWidth="1"/>
    <col min="3508" max="3741" width="11.42578125" style="2"/>
    <col min="3742" max="3742" width="1.7109375" style="2" customWidth="1"/>
    <col min="3743" max="3743" width="59.5703125" style="2" customWidth="1"/>
    <col min="3744" max="3744" width="10.7109375" style="2" customWidth="1"/>
    <col min="3745" max="3746" width="7.85546875" style="2" customWidth="1"/>
    <col min="3747" max="3756" width="0" style="2" hidden="1" customWidth="1"/>
    <col min="3757" max="3757" width="10.7109375" style="2" customWidth="1"/>
    <col min="3758" max="3759" width="9.7109375" style="2" customWidth="1"/>
    <col min="3760" max="3760" width="1.7109375" style="2" customWidth="1"/>
    <col min="3761" max="3761" width="11.42578125" style="2"/>
    <col min="3762" max="3763" width="13.7109375" style="2" customWidth="1"/>
    <col min="3764" max="3997" width="11.42578125" style="2"/>
    <col min="3998" max="3998" width="1.7109375" style="2" customWidth="1"/>
    <col min="3999" max="3999" width="59.5703125" style="2" customWidth="1"/>
    <col min="4000" max="4000" width="10.7109375" style="2" customWidth="1"/>
    <col min="4001" max="4002" width="7.85546875" style="2" customWidth="1"/>
    <col min="4003" max="4012" width="0" style="2" hidden="1" customWidth="1"/>
    <col min="4013" max="4013" width="10.7109375" style="2" customWidth="1"/>
    <col min="4014" max="4015" width="9.7109375" style="2" customWidth="1"/>
    <col min="4016" max="4016" width="1.7109375" style="2" customWidth="1"/>
    <col min="4017" max="4017" width="11.42578125" style="2"/>
    <col min="4018" max="4019" width="13.7109375" style="2" customWidth="1"/>
    <col min="4020" max="4253" width="11.42578125" style="2"/>
    <col min="4254" max="4254" width="1.7109375" style="2" customWidth="1"/>
    <col min="4255" max="4255" width="59.5703125" style="2" customWidth="1"/>
    <col min="4256" max="4256" width="10.7109375" style="2" customWidth="1"/>
    <col min="4257" max="4258" width="7.85546875" style="2" customWidth="1"/>
    <col min="4259" max="4268" width="0" style="2" hidden="1" customWidth="1"/>
    <col min="4269" max="4269" width="10.7109375" style="2" customWidth="1"/>
    <col min="4270" max="4271" width="9.7109375" style="2" customWidth="1"/>
    <col min="4272" max="4272" width="1.7109375" style="2" customWidth="1"/>
    <col min="4273" max="4273" width="11.42578125" style="2"/>
    <col min="4274" max="4275" width="13.7109375" style="2" customWidth="1"/>
    <col min="4276" max="4509" width="11.42578125" style="2"/>
    <col min="4510" max="4510" width="1.7109375" style="2" customWidth="1"/>
    <col min="4511" max="4511" width="59.5703125" style="2" customWidth="1"/>
    <col min="4512" max="4512" width="10.7109375" style="2" customWidth="1"/>
    <col min="4513" max="4514" width="7.85546875" style="2" customWidth="1"/>
    <col min="4515" max="4524" width="0" style="2" hidden="1" customWidth="1"/>
    <col min="4525" max="4525" width="10.7109375" style="2" customWidth="1"/>
    <col min="4526" max="4527" width="9.7109375" style="2" customWidth="1"/>
    <col min="4528" max="4528" width="1.7109375" style="2" customWidth="1"/>
    <col min="4529" max="4529" width="11.42578125" style="2"/>
    <col min="4530" max="4531" width="13.7109375" style="2" customWidth="1"/>
    <col min="4532" max="4765" width="11.42578125" style="2"/>
    <col min="4766" max="4766" width="1.7109375" style="2" customWidth="1"/>
    <col min="4767" max="4767" width="59.5703125" style="2" customWidth="1"/>
    <col min="4768" max="4768" width="10.7109375" style="2" customWidth="1"/>
    <col min="4769" max="4770" width="7.85546875" style="2" customWidth="1"/>
    <col min="4771" max="4780" width="0" style="2" hidden="1" customWidth="1"/>
    <col min="4781" max="4781" width="10.7109375" style="2" customWidth="1"/>
    <col min="4782" max="4783" width="9.7109375" style="2" customWidth="1"/>
    <col min="4784" max="4784" width="1.7109375" style="2" customWidth="1"/>
    <col min="4785" max="4785" width="11.42578125" style="2"/>
    <col min="4786" max="4787" width="13.7109375" style="2" customWidth="1"/>
    <col min="4788" max="5021" width="11.42578125" style="2"/>
    <col min="5022" max="5022" width="1.7109375" style="2" customWidth="1"/>
    <col min="5023" max="5023" width="59.5703125" style="2" customWidth="1"/>
    <col min="5024" max="5024" width="10.7109375" style="2" customWidth="1"/>
    <col min="5025" max="5026" width="7.85546875" style="2" customWidth="1"/>
    <col min="5027" max="5036" width="0" style="2" hidden="1" customWidth="1"/>
    <col min="5037" max="5037" width="10.7109375" style="2" customWidth="1"/>
    <col min="5038" max="5039" width="9.7109375" style="2" customWidth="1"/>
    <col min="5040" max="5040" width="1.7109375" style="2" customWidth="1"/>
    <col min="5041" max="5041" width="11.42578125" style="2"/>
    <col min="5042" max="5043" width="13.7109375" style="2" customWidth="1"/>
    <col min="5044" max="5277" width="11.42578125" style="2"/>
    <col min="5278" max="5278" width="1.7109375" style="2" customWidth="1"/>
    <col min="5279" max="5279" width="59.5703125" style="2" customWidth="1"/>
    <col min="5280" max="5280" width="10.7109375" style="2" customWidth="1"/>
    <col min="5281" max="5282" width="7.85546875" style="2" customWidth="1"/>
    <col min="5283" max="5292" width="0" style="2" hidden="1" customWidth="1"/>
    <col min="5293" max="5293" width="10.7109375" style="2" customWidth="1"/>
    <col min="5294" max="5295" width="9.7109375" style="2" customWidth="1"/>
    <col min="5296" max="5296" width="1.7109375" style="2" customWidth="1"/>
    <col min="5297" max="5297" width="11.42578125" style="2"/>
    <col min="5298" max="5299" width="13.7109375" style="2" customWidth="1"/>
    <col min="5300" max="5533" width="11.42578125" style="2"/>
    <col min="5534" max="5534" width="1.7109375" style="2" customWidth="1"/>
    <col min="5535" max="5535" width="59.5703125" style="2" customWidth="1"/>
    <col min="5536" max="5536" width="10.7109375" style="2" customWidth="1"/>
    <col min="5537" max="5538" width="7.85546875" style="2" customWidth="1"/>
    <col min="5539" max="5548" width="0" style="2" hidden="1" customWidth="1"/>
    <col min="5549" max="5549" width="10.7109375" style="2" customWidth="1"/>
    <col min="5550" max="5551" width="9.7109375" style="2" customWidth="1"/>
    <col min="5552" max="5552" width="1.7109375" style="2" customWidth="1"/>
    <col min="5553" max="5553" width="11.42578125" style="2"/>
    <col min="5554" max="5555" width="13.7109375" style="2" customWidth="1"/>
    <col min="5556" max="5789" width="11.42578125" style="2"/>
    <col min="5790" max="5790" width="1.7109375" style="2" customWidth="1"/>
    <col min="5791" max="5791" width="59.5703125" style="2" customWidth="1"/>
    <col min="5792" max="5792" width="10.7109375" style="2" customWidth="1"/>
    <col min="5793" max="5794" width="7.85546875" style="2" customWidth="1"/>
    <col min="5795" max="5804" width="0" style="2" hidden="1" customWidth="1"/>
    <col min="5805" max="5805" width="10.7109375" style="2" customWidth="1"/>
    <col min="5806" max="5807" width="9.7109375" style="2" customWidth="1"/>
    <col min="5808" max="5808" width="1.7109375" style="2" customWidth="1"/>
    <col min="5809" max="5809" width="11.42578125" style="2"/>
    <col min="5810" max="5811" width="13.7109375" style="2" customWidth="1"/>
    <col min="5812" max="6045" width="11.42578125" style="2"/>
    <col min="6046" max="6046" width="1.7109375" style="2" customWidth="1"/>
    <col min="6047" max="6047" width="59.5703125" style="2" customWidth="1"/>
    <col min="6048" max="6048" width="10.7109375" style="2" customWidth="1"/>
    <col min="6049" max="6050" width="7.85546875" style="2" customWidth="1"/>
    <col min="6051" max="6060" width="0" style="2" hidden="1" customWidth="1"/>
    <col min="6061" max="6061" width="10.7109375" style="2" customWidth="1"/>
    <col min="6062" max="6063" width="9.7109375" style="2" customWidth="1"/>
    <col min="6064" max="6064" width="1.7109375" style="2" customWidth="1"/>
    <col min="6065" max="6065" width="11.42578125" style="2"/>
    <col min="6066" max="6067" width="13.7109375" style="2" customWidth="1"/>
    <col min="6068" max="6301" width="11.42578125" style="2"/>
    <col min="6302" max="6302" width="1.7109375" style="2" customWidth="1"/>
    <col min="6303" max="6303" width="59.5703125" style="2" customWidth="1"/>
    <col min="6304" max="6304" width="10.7109375" style="2" customWidth="1"/>
    <col min="6305" max="6306" width="7.85546875" style="2" customWidth="1"/>
    <col min="6307" max="6316" width="0" style="2" hidden="1" customWidth="1"/>
    <col min="6317" max="6317" width="10.7109375" style="2" customWidth="1"/>
    <col min="6318" max="6319" width="9.7109375" style="2" customWidth="1"/>
    <col min="6320" max="6320" width="1.7109375" style="2" customWidth="1"/>
    <col min="6321" max="6321" width="11.42578125" style="2"/>
    <col min="6322" max="6323" width="13.7109375" style="2" customWidth="1"/>
    <col min="6324" max="6557" width="11.42578125" style="2"/>
    <col min="6558" max="6558" width="1.7109375" style="2" customWidth="1"/>
    <col min="6559" max="6559" width="59.5703125" style="2" customWidth="1"/>
    <col min="6560" max="6560" width="10.7109375" style="2" customWidth="1"/>
    <col min="6561" max="6562" width="7.85546875" style="2" customWidth="1"/>
    <col min="6563" max="6572" width="0" style="2" hidden="1" customWidth="1"/>
    <col min="6573" max="6573" width="10.7109375" style="2" customWidth="1"/>
    <col min="6574" max="6575" width="9.7109375" style="2" customWidth="1"/>
    <col min="6576" max="6576" width="1.7109375" style="2" customWidth="1"/>
    <col min="6577" max="6577" width="11.42578125" style="2"/>
    <col min="6578" max="6579" width="13.7109375" style="2" customWidth="1"/>
    <col min="6580" max="6813" width="11.42578125" style="2"/>
    <col min="6814" max="6814" width="1.7109375" style="2" customWidth="1"/>
    <col min="6815" max="6815" width="59.5703125" style="2" customWidth="1"/>
    <col min="6816" max="6816" width="10.7109375" style="2" customWidth="1"/>
    <col min="6817" max="6818" width="7.85546875" style="2" customWidth="1"/>
    <col min="6819" max="6828" width="0" style="2" hidden="1" customWidth="1"/>
    <col min="6829" max="6829" width="10.7109375" style="2" customWidth="1"/>
    <col min="6830" max="6831" width="9.7109375" style="2" customWidth="1"/>
    <col min="6832" max="6832" width="1.7109375" style="2" customWidth="1"/>
    <col min="6833" max="6833" width="11.42578125" style="2"/>
    <col min="6834" max="6835" width="13.7109375" style="2" customWidth="1"/>
    <col min="6836" max="7069" width="11.42578125" style="2"/>
    <col min="7070" max="7070" width="1.7109375" style="2" customWidth="1"/>
    <col min="7071" max="7071" width="59.5703125" style="2" customWidth="1"/>
    <col min="7072" max="7072" width="10.7109375" style="2" customWidth="1"/>
    <col min="7073" max="7074" width="7.85546875" style="2" customWidth="1"/>
    <col min="7075" max="7084" width="0" style="2" hidden="1" customWidth="1"/>
    <col min="7085" max="7085" width="10.7109375" style="2" customWidth="1"/>
    <col min="7086" max="7087" width="9.7109375" style="2" customWidth="1"/>
    <col min="7088" max="7088" width="1.7109375" style="2" customWidth="1"/>
    <col min="7089" max="7089" width="11.42578125" style="2"/>
    <col min="7090" max="7091" width="13.7109375" style="2" customWidth="1"/>
    <col min="7092" max="7325" width="11.42578125" style="2"/>
    <col min="7326" max="7326" width="1.7109375" style="2" customWidth="1"/>
    <col min="7327" max="7327" width="59.5703125" style="2" customWidth="1"/>
    <col min="7328" max="7328" width="10.7109375" style="2" customWidth="1"/>
    <col min="7329" max="7330" width="7.85546875" style="2" customWidth="1"/>
    <col min="7331" max="7340" width="0" style="2" hidden="1" customWidth="1"/>
    <col min="7341" max="7341" width="10.7109375" style="2" customWidth="1"/>
    <col min="7342" max="7343" width="9.7109375" style="2" customWidth="1"/>
    <col min="7344" max="7344" width="1.7109375" style="2" customWidth="1"/>
    <col min="7345" max="7345" width="11.42578125" style="2"/>
    <col min="7346" max="7347" width="13.7109375" style="2" customWidth="1"/>
    <col min="7348" max="7581" width="11.42578125" style="2"/>
    <col min="7582" max="7582" width="1.7109375" style="2" customWidth="1"/>
    <col min="7583" max="7583" width="59.5703125" style="2" customWidth="1"/>
    <col min="7584" max="7584" width="10.7109375" style="2" customWidth="1"/>
    <col min="7585" max="7586" width="7.85546875" style="2" customWidth="1"/>
    <col min="7587" max="7596" width="0" style="2" hidden="1" customWidth="1"/>
    <col min="7597" max="7597" width="10.7109375" style="2" customWidth="1"/>
    <col min="7598" max="7599" width="9.7109375" style="2" customWidth="1"/>
    <col min="7600" max="7600" width="1.7109375" style="2" customWidth="1"/>
    <col min="7601" max="7601" width="11.42578125" style="2"/>
    <col min="7602" max="7603" width="13.7109375" style="2" customWidth="1"/>
    <col min="7604" max="7837" width="11.42578125" style="2"/>
    <col min="7838" max="7838" width="1.7109375" style="2" customWidth="1"/>
    <col min="7839" max="7839" width="59.5703125" style="2" customWidth="1"/>
    <col min="7840" max="7840" width="10.7109375" style="2" customWidth="1"/>
    <col min="7841" max="7842" width="7.85546875" style="2" customWidth="1"/>
    <col min="7843" max="7852" width="0" style="2" hidden="1" customWidth="1"/>
    <col min="7853" max="7853" width="10.7109375" style="2" customWidth="1"/>
    <col min="7854" max="7855" width="9.7109375" style="2" customWidth="1"/>
    <col min="7856" max="7856" width="1.7109375" style="2" customWidth="1"/>
    <col min="7857" max="7857" width="11.42578125" style="2"/>
    <col min="7858" max="7859" width="13.7109375" style="2" customWidth="1"/>
    <col min="7860" max="8093" width="11.42578125" style="2"/>
    <col min="8094" max="8094" width="1.7109375" style="2" customWidth="1"/>
    <col min="8095" max="8095" width="59.5703125" style="2" customWidth="1"/>
    <col min="8096" max="8096" width="10.7109375" style="2" customWidth="1"/>
    <col min="8097" max="8098" width="7.85546875" style="2" customWidth="1"/>
    <col min="8099" max="8108" width="0" style="2" hidden="1" customWidth="1"/>
    <col min="8109" max="8109" width="10.7109375" style="2" customWidth="1"/>
    <col min="8110" max="8111" width="9.7109375" style="2" customWidth="1"/>
    <col min="8112" max="8112" width="1.7109375" style="2" customWidth="1"/>
    <col min="8113" max="8113" width="11.42578125" style="2"/>
    <col min="8114" max="8115" width="13.7109375" style="2" customWidth="1"/>
    <col min="8116" max="8349" width="11.42578125" style="2"/>
    <col min="8350" max="8350" width="1.7109375" style="2" customWidth="1"/>
    <col min="8351" max="8351" width="59.5703125" style="2" customWidth="1"/>
    <col min="8352" max="8352" width="10.7109375" style="2" customWidth="1"/>
    <col min="8353" max="8354" width="7.85546875" style="2" customWidth="1"/>
    <col min="8355" max="8364" width="0" style="2" hidden="1" customWidth="1"/>
    <col min="8365" max="8365" width="10.7109375" style="2" customWidth="1"/>
    <col min="8366" max="8367" width="9.7109375" style="2" customWidth="1"/>
    <col min="8368" max="8368" width="1.7109375" style="2" customWidth="1"/>
    <col min="8369" max="8369" width="11.42578125" style="2"/>
    <col min="8370" max="8371" width="13.7109375" style="2" customWidth="1"/>
    <col min="8372" max="8605" width="11.42578125" style="2"/>
    <col min="8606" max="8606" width="1.7109375" style="2" customWidth="1"/>
    <col min="8607" max="8607" width="59.5703125" style="2" customWidth="1"/>
    <col min="8608" max="8608" width="10.7109375" style="2" customWidth="1"/>
    <col min="8609" max="8610" width="7.85546875" style="2" customWidth="1"/>
    <col min="8611" max="8620" width="0" style="2" hidden="1" customWidth="1"/>
    <col min="8621" max="8621" width="10.7109375" style="2" customWidth="1"/>
    <col min="8622" max="8623" width="9.7109375" style="2" customWidth="1"/>
    <col min="8624" max="8624" width="1.7109375" style="2" customWidth="1"/>
    <col min="8625" max="8625" width="11.42578125" style="2"/>
    <col min="8626" max="8627" width="13.7109375" style="2" customWidth="1"/>
    <col min="8628" max="8861" width="11.42578125" style="2"/>
    <col min="8862" max="8862" width="1.7109375" style="2" customWidth="1"/>
    <col min="8863" max="8863" width="59.5703125" style="2" customWidth="1"/>
    <col min="8864" max="8864" width="10.7109375" style="2" customWidth="1"/>
    <col min="8865" max="8866" width="7.85546875" style="2" customWidth="1"/>
    <col min="8867" max="8876" width="0" style="2" hidden="1" customWidth="1"/>
    <col min="8877" max="8877" width="10.7109375" style="2" customWidth="1"/>
    <col min="8878" max="8879" width="9.7109375" style="2" customWidth="1"/>
    <col min="8880" max="8880" width="1.7109375" style="2" customWidth="1"/>
    <col min="8881" max="8881" width="11.42578125" style="2"/>
    <col min="8882" max="8883" width="13.7109375" style="2" customWidth="1"/>
    <col min="8884" max="9117" width="11.42578125" style="2"/>
    <col min="9118" max="9118" width="1.7109375" style="2" customWidth="1"/>
    <col min="9119" max="9119" width="59.5703125" style="2" customWidth="1"/>
    <col min="9120" max="9120" width="10.7109375" style="2" customWidth="1"/>
    <col min="9121" max="9122" width="7.85546875" style="2" customWidth="1"/>
    <col min="9123" max="9132" width="0" style="2" hidden="1" customWidth="1"/>
    <col min="9133" max="9133" width="10.7109375" style="2" customWidth="1"/>
    <col min="9134" max="9135" width="9.7109375" style="2" customWidth="1"/>
    <col min="9136" max="9136" width="1.7109375" style="2" customWidth="1"/>
    <col min="9137" max="9137" width="11.42578125" style="2"/>
    <col min="9138" max="9139" width="13.7109375" style="2" customWidth="1"/>
    <col min="9140" max="9373" width="11.42578125" style="2"/>
    <col min="9374" max="9374" width="1.7109375" style="2" customWidth="1"/>
    <col min="9375" max="9375" width="59.5703125" style="2" customWidth="1"/>
    <col min="9376" max="9376" width="10.7109375" style="2" customWidth="1"/>
    <col min="9377" max="9378" width="7.85546875" style="2" customWidth="1"/>
    <col min="9379" max="9388" width="0" style="2" hidden="1" customWidth="1"/>
    <col min="9389" max="9389" width="10.7109375" style="2" customWidth="1"/>
    <col min="9390" max="9391" width="9.7109375" style="2" customWidth="1"/>
    <col min="9392" max="9392" width="1.7109375" style="2" customWidth="1"/>
    <col min="9393" max="9393" width="11.42578125" style="2"/>
    <col min="9394" max="9395" width="13.7109375" style="2" customWidth="1"/>
    <col min="9396" max="9629" width="11.42578125" style="2"/>
    <col min="9630" max="9630" width="1.7109375" style="2" customWidth="1"/>
    <col min="9631" max="9631" width="59.5703125" style="2" customWidth="1"/>
    <col min="9632" max="9632" width="10.7109375" style="2" customWidth="1"/>
    <col min="9633" max="9634" width="7.85546875" style="2" customWidth="1"/>
    <col min="9635" max="9644" width="0" style="2" hidden="1" customWidth="1"/>
    <col min="9645" max="9645" width="10.7109375" style="2" customWidth="1"/>
    <col min="9646" max="9647" width="9.7109375" style="2" customWidth="1"/>
    <col min="9648" max="9648" width="1.7109375" style="2" customWidth="1"/>
    <col min="9649" max="9649" width="11.42578125" style="2"/>
    <col min="9650" max="9651" width="13.7109375" style="2" customWidth="1"/>
    <col min="9652" max="9885" width="11.42578125" style="2"/>
    <col min="9886" max="9886" width="1.7109375" style="2" customWidth="1"/>
    <col min="9887" max="9887" width="59.5703125" style="2" customWidth="1"/>
    <col min="9888" max="9888" width="10.7109375" style="2" customWidth="1"/>
    <col min="9889" max="9890" width="7.85546875" style="2" customWidth="1"/>
    <col min="9891" max="9900" width="0" style="2" hidden="1" customWidth="1"/>
    <col min="9901" max="9901" width="10.7109375" style="2" customWidth="1"/>
    <col min="9902" max="9903" width="9.7109375" style="2" customWidth="1"/>
    <col min="9904" max="9904" width="1.7109375" style="2" customWidth="1"/>
    <col min="9905" max="9905" width="11.42578125" style="2"/>
    <col min="9906" max="9907" width="13.7109375" style="2" customWidth="1"/>
    <col min="9908" max="10141" width="11.42578125" style="2"/>
    <col min="10142" max="10142" width="1.7109375" style="2" customWidth="1"/>
    <col min="10143" max="10143" width="59.5703125" style="2" customWidth="1"/>
    <col min="10144" max="10144" width="10.7109375" style="2" customWidth="1"/>
    <col min="10145" max="10146" width="7.85546875" style="2" customWidth="1"/>
    <col min="10147" max="10156" width="0" style="2" hidden="1" customWidth="1"/>
    <col min="10157" max="10157" width="10.7109375" style="2" customWidth="1"/>
    <col min="10158" max="10159" width="9.7109375" style="2" customWidth="1"/>
    <col min="10160" max="10160" width="1.7109375" style="2" customWidth="1"/>
    <col min="10161" max="10161" width="11.42578125" style="2"/>
    <col min="10162" max="10163" width="13.7109375" style="2" customWidth="1"/>
    <col min="10164" max="10397" width="11.42578125" style="2"/>
    <col min="10398" max="10398" width="1.7109375" style="2" customWidth="1"/>
    <col min="10399" max="10399" width="59.5703125" style="2" customWidth="1"/>
    <col min="10400" max="10400" width="10.7109375" style="2" customWidth="1"/>
    <col min="10401" max="10402" width="7.85546875" style="2" customWidth="1"/>
    <col min="10403" max="10412" width="0" style="2" hidden="1" customWidth="1"/>
    <col min="10413" max="10413" width="10.7109375" style="2" customWidth="1"/>
    <col min="10414" max="10415" width="9.7109375" style="2" customWidth="1"/>
    <col min="10416" max="10416" width="1.7109375" style="2" customWidth="1"/>
    <col min="10417" max="10417" width="11.42578125" style="2"/>
    <col min="10418" max="10419" width="13.7109375" style="2" customWidth="1"/>
    <col min="10420" max="10653" width="11.42578125" style="2"/>
    <col min="10654" max="10654" width="1.7109375" style="2" customWidth="1"/>
    <col min="10655" max="10655" width="59.5703125" style="2" customWidth="1"/>
    <col min="10656" max="10656" width="10.7109375" style="2" customWidth="1"/>
    <col min="10657" max="10658" width="7.85546875" style="2" customWidth="1"/>
    <col min="10659" max="10668" width="0" style="2" hidden="1" customWidth="1"/>
    <col min="10669" max="10669" width="10.7109375" style="2" customWidth="1"/>
    <col min="10670" max="10671" width="9.7109375" style="2" customWidth="1"/>
    <col min="10672" max="10672" width="1.7109375" style="2" customWidth="1"/>
    <col min="10673" max="10673" width="11.42578125" style="2"/>
    <col min="10674" max="10675" width="13.7109375" style="2" customWidth="1"/>
    <col min="10676" max="10909" width="11.42578125" style="2"/>
    <col min="10910" max="10910" width="1.7109375" style="2" customWidth="1"/>
    <col min="10911" max="10911" width="59.5703125" style="2" customWidth="1"/>
    <col min="10912" max="10912" width="10.7109375" style="2" customWidth="1"/>
    <col min="10913" max="10914" width="7.85546875" style="2" customWidth="1"/>
    <col min="10915" max="10924" width="0" style="2" hidden="1" customWidth="1"/>
    <col min="10925" max="10925" width="10.7109375" style="2" customWidth="1"/>
    <col min="10926" max="10927" width="9.7109375" style="2" customWidth="1"/>
    <col min="10928" max="10928" width="1.7109375" style="2" customWidth="1"/>
    <col min="10929" max="10929" width="11.42578125" style="2"/>
    <col min="10930" max="10931" width="13.7109375" style="2" customWidth="1"/>
    <col min="10932" max="11165" width="11.42578125" style="2"/>
    <col min="11166" max="11166" width="1.7109375" style="2" customWidth="1"/>
    <col min="11167" max="11167" width="59.5703125" style="2" customWidth="1"/>
    <col min="11168" max="11168" width="10.7109375" style="2" customWidth="1"/>
    <col min="11169" max="11170" width="7.85546875" style="2" customWidth="1"/>
    <col min="11171" max="11180" width="0" style="2" hidden="1" customWidth="1"/>
    <col min="11181" max="11181" width="10.7109375" style="2" customWidth="1"/>
    <col min="11182" max="11183" width="9.7109375" style="2" customWidth="1"/>
    <col min="11184" max="11184" width="1.7109375" style="2" customWidth="1"/>
    <col min="11185" max="11185" width="11.42578125" style="2"/>
    <col min="11186" max="11187" width="13.7109375" style="2" customWidth="1"/>
    <col min="11188" max="11421" width="11.42578125" style="2"/>
    <col min="11422" max="11422" width="1.7109375" style="2" customWidth="1"/>
    <col min="11423" max="11423" width="59.5703125" style="2" customWidth="1"/>
    <col min="11424" max="11424" width="10.7109375" style="2" customWidth="1"/>
    <col min="11425" max="11426" width="7.85546875" style="2" customWidth="1"/>
    <col min="11427" max="11436" width="0" style="2" hidden="1" customWidth="1"/>
    <col min="11437" max="11437" width="10.7109375" style="2" customWidth="1"/>
    <col min="11438" max="11439" width="9.7109375" style="2" customWidth="1"/>
    <col min="11440" max="11440" width="1.7109375" style="2" customWidth="1"/>
    <col min="11441" max="11441" width="11.42578125" style="2"/>
    <col min="11442" max="11443" width="13.7109375" style="2" customWidth="1"/>
    <col min="11444" max="11677" width="11.42578125" style="2"/>
    <col min="11678" max="11678" width="1.7109375" style="2" customWidth="1"/>
    <col min="11679" max="11679" width="59.5703125" style="2" customWidth="1"/>
    <col min="11680" max="11680" width="10.7109375" style="2" customWidth="1"/>
    <col min="11681" max="11682" width="7.85546875" style="2" customWidth="1"/>
    <col min="11683" max="11692" width="0" style="2" hidden="1" customWidth="1"/>
    <col min="11693" max="11693" width="10.7109375" style="2" customWidth="1"/>
    <col min="11694" max="11695" width="9.7109375" style="2" customWidth="1"/>
    <col min="11696" max="11696" width="1.7109375" style="2" customWidth="1"/>
    <col min="11697" max="11697" width="11.42578125" style="2"/>
    <col min="11698" max="11699" width="13.7109375" style="2" customWidth="1"/>
    <col min="11700" max="11933" width="11.42578125" style="2"/>
    <col min="11934" max="11934" width="1.7109375" style="2" customWidth="1"/>
    <col min="11935" max="11935" width="59.5703125" style="2" customWidth="1"/>
    <col min="11936" max="11936" width="10.7109375" style="2" customWidth="1"/>
    <col min="11937" max="11938" width="7.85546875" style="2" customWidth="1"/>
    <col min="11939" max="11948" width="0" style="2" hidden="1" customWidth="1"/>
    <col min="11949" max="11949" width="10.7109375" style="2" customWidth="1"/>
    <col min="11950" max="11951" width="9.7109375" style="2" customWidth="1"/>
    <col min="11952" max="11952" width="1.7109375" style="2" customWidth="1"/>
    <col min="11953" max="11953" width="11.42578125" style="2"/>
    <col min="11954" max="11955" width="13.7109375" style="2" customWidth="1"/>
    <col min="11956" max="12189" width="11.42578125" style="2"/>
    <col min="12190" max="12190" width="1.7109375" style="2" customWidth="1"/>
    <col min="12191" max="12191" width="59.5703125" style="2" customWidth="1"/>
    <col min="12192" max="12192" width="10.7109375" style="2" customWidth="1"/>
    <col min="12193" max="12194" width="7.85546875" style="2" customWidth="1"/>
    <col min="12195" max="12204" width="0" style="2" hidden="1" customWidth="1"/>
    <col min="12205" max="12205" width="10.7109375" style="2" customWidth="1"/>
    <col min="12206" max="12207" width="9.7109375" style="2" customWidth="1"/>
    <col min="12208" max="12208" width="1.7109375" style="2" customWidth="1"/>
    <col min="12209" max="12209" width="11.42578125" style="2"/>
    <col min="12210" max="12211" width="13.7109375" style="2" customWidth="1"/>
    <col min="12212" max="12445" width="11.42578125" style="2"/>
    <col min="12446" max="12446" width="1.7109375" style="2" customWidth="1"/>
    <col min="12447" max="12447" width="59.5703125" style="2" customWidth="1"/>
    <col min="12448" max="12448" width="10.7109375" style="2" customWidth="1"/>
    <col min="12449" max="12450" width="7.85546875" style="2" customWidth="1"/>
    <col min="12451" max="12460" width="0" style="2" hidden="1" customWidth="1"/>
    <col min="12461" max="12461" width="10.7109375" style="2" customWidth="1"/>
    <col min="12462" max="12463" width="9.7109375" style="2" customWidth="1"/>
    <col min="12464" max="12464" width="1.7109375" style="2" customWidth="1"/>
    <col min="12465" max="12465" width="11.42578125" style="2"/>
    <col min="12466" max="12467" width="13.7109375" style="2" customWidth="1"/>
    <col min="12468" max="12701" width="11.42578125" style="2"/>
    <col min="12702" max="12702" width="1.7109375" style="2" customWidth="1"/>
    <col min="12703" max="12703" width="59.5703125" style="2" customWidth="1"/>
    <col min="12704" max="12704" width="10.7109375" style="2" customWidth="1"/>
    <col min="12705" max="12706" width="7.85546875" style="2" customWidth="1"/>
    <col min="12707" max="12716" width="0" style="2" hidden="1" customWidth="1"/>
    <col min="12717" max="12717" width="10.7109375" style="2" customWidth="1"/>
    <col min="12718" max="12719" width="9.7109375" style="2" customWidth="1"/>
    <col min="12720" max="12720" width="1.7109375" style="2" customWidth="1"/>
    <col min="12721" max="12721" width="11.42578125" style="2"/>
    <col min="12722" max="12723" width="13.7109375" style="2" customWidth="1"/>
    <col min="12724" max="12957" width="11.42578125" style="2"/>
    <col min="12958" max="12958" width="1.7109375" style="2" customWidth="1"/>
    <col min="12959" max="12959" width="59.5703125" style="2" customWidth="1"/>
    <col min="12960" max="12960" width="10.7109375" style="2" customWidth="1"/>
    <col min="12961" max="12962" width="7.85546875" style="2" customWidth="1"/>
    <col min="12963" max="12972" width="0" style="2" hidden="1" customWidth="1"/>
    <col min="12973" max="12973" width="10.7109375" style="2" customWidth="1"/>
    <col min="12974" max="12975" width="9.7109375" style="2" customWidth="1"/>
    <col min="12976" max="12976" width="1.7109375" style="2" customWidth="1"/>
    <col min="12977" max="12977" width="11.42578125" style="2"/>
    <col min="12978" max="12979" width="13.7109375" style="2" customWidth="1"/>
    <col min="12980" max="13213" width="11.42578125" style="2"/>
    <col min="13214" max="13214" width="1.7109375" style="2" customWidth="1"/>
    <col min="13215" max="13215" width="59.5703125" style="2" customWidth="1"/>
    <col min="13216" max="13216" width="10.7109375" style="2" customWidth="1"/>
    <col min="13217" max="13218" width="7.85546875" style="2" customWidth="1"/>
    <col min="13219" max="13228" width="0" style="2" hidden="1" customWidth="1"/>
    <col min="13229" max="13229" width="10.7109375" style="2" customWidth="1"/>
    <col min="13230" max="13231" width="9.7109375" style="2" customWidth="1"/>
    <col min="13232" max="13232" width="1.7109375" style="2" customWidth="1"/>
    <col min="13233" max="13233" width="11.42578125" style="2"/>
    <col min="13234" max="13235" width="13.7109375" style="2" customWidth="1"/>
    <col min="13236" max="13469" width="11.42578125" style="2"/>
    <col min="13470" max="13470" width="1.7109375" style="2" customWidth="1"/>
    <col min="13471" max="13471" width="59.5703125" style="2" customWidth="1"/>
    <col min="13472" max="13472" width="10.7109375" style="2" customWidth="1"/>
    <col min="13473" max="13474" width="7.85546875" style="2" customWidth="1"/>
    <col min="13475" max="13484" width="0" style="2" hidden="1" customWidth="1"/>
    <col min="13485" max="13485" width="10.7109375" style="2" customWidth="1"/>
    <col min="13486" max="13487" width="9.7109375" style="2" customWidth="1"/>
    <col min="13488" max="13488" width="1.7109375" style="2" customWidth="1"/>
    <col min="13489" max="13489" width="11.42578125" style="2"/>
    <col min="13490" max="13491" width="13.7109375" style="2" customWidth="1"/>
    <col min="13492" max="13725" width="11.42578125" style="2"/>
    <col min="13726" max="13726" width="1.7109375" style="2" customWidth="1"/>
    <col min="13727" max="13727" width="59.5703125" style="2" customWidth="1"/>
    <col min="13728" max="13728" width="10.7109375" style="2" customWidth="1"/>
    <col min="13729" max="13730" width="7.85546875" style="2" customWidth="1"/>
    <col min="13731" max="13740" width="0" style="2" hidden="1" customWidth="1"/>
    <col min="13741" max="13741" width="10.7109375" style="2" customWidth="1"/>
    <col min="13742" max="13743" width="9.7109375" style="2" customWidth="1"/>
    <col min="13744" max="13744" width="1.7109375" style="2" customWidth="1"/>
    <col min="13745" max="13745" width="11.42578125" style="2"/>
    <col min="13746" max="13747" width="13.7109375" style="2" customWidth="1"/>
    <col min="13748" max="13981" width="11.42578125" style="2"/>
    <col min="13982" max="13982" width="1.7109375" style="2" customWidth="1"/>
    <col min="13983" max="13983" width="59.5703125" style="2" customWidth="1"/>
    <col min="13984" max="13984" width="10.7109375" style="2" customWidth="1"/>
    <col min="13985" max="13986" width="7.85546875" style="2" customWidth="1"/>
    <col min="13987" max="13996" width="0" style="2" hidden="1" customWidth="1"/>
    <col min="13997" max="13997" width="10.7109375" style="2" customWidth="1"/>
    <col min="13998" max="13999" width="9.7109375" style="2" customWidth="1"/>
    <col min="14000" max="14000" width="1.7109375" style="2" customWidth="1"/>
    <col min="14001" max="14001" width="11.42578125" style="2"/>
    <col min="14002" max="14003" width="13.7109375" style="2" customWidth="1"/>
    <col min="14004" max="14237" width="11.42578125" style="2"/>
    <col min="14238" max="14238" width="1.7109375" style="2" customWidth="1"/>
    <col min="14239" max="14239" width="59.5703125" style="2" customWidth="1"/>
    <col min="14240" max="14240" width="10.7109375" style="2" customWidth="1"/>
    <col min="14241" max="14242" width="7.85546875" style="2" customWidth="1"/>
    <col min="14243" max="14252" width="0" style="2" hidden="1" customWidth="1"/>
    <col min="14253" max="14253" width="10.7109375" style="2" customWidth="1"/>
    <col min="14254" max="14255" width="9.7109375" style="2" customWidth="1"/>
    <col min="14256" max="14256" width="1.7109375" style="2" customWidth="1"/>
    <col min="14257" max="14257" width="11.42578125" style="2"/>
    <col min="14258" max="14259" width="13.7109375" style="2" customWidth="1"/>
    <col min="14260" max="14493" width="11.42578125" style="2"/>
    <col min="14494" max="14494" width="1.7109375" style="2" customWidth="1"/>
    <col min="14495" max="14495" width="59.5703125" style="2" customWidth="1"/>
    <col min="14496" max="14496" width="10.7109375" style="2" customWidth="1"/>
    <col min="14497" max="14498" width="7.85546875" style="2" customWidth="1"/>
    <col min="14499" max="14508" width="0" style="2" hidden="1" customWidth="1"/>
    <col min="14509" max="14509" width="10.7109375" style="2" customWidth="1"/>
    <col min="14510" max="14511" width="9.7109375" style="2" customWidth="1"/>
    <col min="14512" max="14512" width="1.7109375" style="2" customWidth="1"/>
    <col min="14513" max="14513" width="11.42578125" style="2"/>
    <col min="14514" max="14515" width="13.7109375" style="2" customWidth="1"/>
    <col min="14516" max="14749" width="11.42578125" style="2"/>
    <col min="14750" max="14750" width="1.7109375" style="2" customWidth="1"/>
    <col min="14751" max="14751" width="59.5703125" style="2" customWidth="1"/>
    <col min="14752" max="14752" width="10.7109375" style="2" customWidth="1"/>
    <col min="14753" max="14754" width="7.85546875" style="2" customWidth="1"/>
    <col min="14755" max="14764" width="0" style="2" hidden="1" customWidth="1"/>
    <col min="14765" max="14765" width="10.7109375" style="2" customWidth="1"/>
    <col min="14766" max="14767" width="9.7109375" style="2" customWidth="1"/>
    <col min="14768" max="14768" width="1.7109375" style="2" customWidth="1"/>
    <col min="14769" max="14769" width="11.42578125" style="2"/>
    <col min="14770" max="14771" width="13.7109375" style="2" customWidth="1"/>
    <col min="14772" max="15005" width="11.42578125" style="2"/>
    <col min="15006" max="15006" width="1.7109375" style="2" customWidth="1"/>
    <col min="15007" max="15007" width="59.5703125" style="2" customWidth="1"/>
    <col min="15008" max="15008" width="10.7109375" style="2" customWidth="1"/>
    <col min="15009" max="15010" width="7.85546875" style="2" customWidth="1"/>
    <col min="15011" max="15020" width="0" style="2" hidden="1" customWidth="1"/>
    <col min="15021" max="15021" width="10.7109375" style="2" customWidth="1"/>
    <col min="15022" max="15023" width="9.7109375" style="2" customWidth="1"/>
    <col min="15024" max="15024" width="1.7109375" style="2" customWidth="1"/>
    <col min="15025" max="15025" width="11.42578125" style="2"/>
    <col min="15026" max="15027" width="13.7109375" style="2" customWidth="1"/>
    <col min="15028" max="15261" width="11.42578125" style="2"/>
    <col min="15262" max="15262" width="1.7109375" style="2" customWidth="1"/>
    <col min="15263" max="15263" width="59.5703125" style="2" customWidth="1"/>
    <col min="15264" max="15264" width="10.7109375" style="2" customWidth="1"/>
    <col min="15265" max="15266" width="7.85546875" style="2" customWidth="1"/>
    <col min="15267" max="15276" width="0" style="2" hidden="1" customWidth="1"/>
    <col min="15277" max="15277" width="10.7109375" style="2" customWidth="1"/>
    <col min="15278" max="15279" width="9.7109375" style="2" customWidth="1"/>
    <col min="15280" max="15280" width="1.7109375" style="2" customWidth="1"/>
    <col min="15281" max="15281" width="11.42578125" style="2"/>
    <col min="15282" max="15283" width="13.7109375" style="2" customWidth="1"/>
    <col min="15284" max="15517" width="11.42578125" style="2"/>
    <col min="15518" max="15518" width="1.7109375" style="2" customWidth="1"/>
    <col min="15519" max="15519" width="59.5703125" style="2" customWidth="1"/>
    <col min="15520" max="15520" width="10.7109375" style="2" customWidth="1"/>
    <col min="15521" max="15522" width="7.85546875" style="2" customWidth="1"/>
    <col min="15523" max="15532" width="0" style="2" hidden="1" customWidth="1"/>
    <col min="15533" max="15533" width="10.7109375" style="2" customWidth="1"/>
    <col min="15534" max="15535" width="9.7109375" style="2" customWidth="1"/>
    <col min="15536" max="15536" width="1.7109375" style="2" customWidth="1"/>
    <col min="15537" max="15537" width="11.42578125" style="2"/>
    <col min="15538" max="15539" width="13.7109375" style="2" customWidth="1"/>
    <col min="15540" max="15773" width="11.42578125" style="2"/>
    <col min="15774" max="15774" width="1.7109375" style="2" customWidth="1"/>
    <col min="15775" max="15775" width="59.5703125" style="2" customWidth="1"/>
    <col min="15776" max="15776" width="10.7109375" style="2" customWidth="1"/>
    <col min="15777" max="15778" width="7.85546875" style="2" customWidth="1"/>
    <col min="15779" max="15788" width="0" style="2" hidden="1" customWidth="1"/>
    <col min="15789" max="15789" width="10.7109375" style="2" customWidth="1"/>
    <col min="15790" max="15791" width="9.7109375" style="2" customWidth="1"/>
    <col min="15792" max="15792" width="1.7109375" style="2" customWidth="1"/>
    <col min="15793" max="15793" width="11.42578125" style="2"/>
    <col min="15794" max="15795" width="13.7109375" style="2" customWidth="1"/>
    <col min="15796" max="16384" width="11.42578125" style="2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1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6.5" customHeight="1" x14ac:dyDescent="0.25">
      <c r="A3" s="1"/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1" customHeight="1" x14ac:dyDescent="0.25">
      <c r="A5" s="1"/>
      <c r="B5" s="44" t="s">
        <v>2</v>
      </c>
      <c r="C5" s="3" t="s">
        <v>3</v>
      </c>
      <c r="D5" s="46" t="s">
        <v>4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  <c r="Q5" s="49" t="s">
        <v>5</v>
      </c>
      <c r="R5" s="50"/>
    </row>
    <row r="6" spans="1:18" ht="30.75" customHeight="1" x14ac:dyDescent="0.25">
      <c r="A6" s="1"/>
      <c r="B6" s="45"/>
      <c r="C6" s="4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5" t="s">
        <v>18</v>
      </c>
      <c r="P6" s="5" t="s">
        <v>6</v>
      </c>
      <c r="Q6" s="5" t="s">
        <v>19</v>
      </c>
      <c r="R6" s="6" t="s">
        <v>20</v>
      </c>
    </row>
    <row r="7" spans="1:18" ht="21" customHeight="1" x14ac:dyDescent="0.4">
      <c r="A7" s="1"/>
      <c r="B7" s="7" t="s">
        <v>21</v>
      </c>
      <c r="C7" s="8">
        <f>+C8+C41</f>
        <v>7144.6602982700006</v>
      </c>
      <c r="D7" s="8">
        <f>+D8+D41</f>
        <v>777.00292644000001</v>
      </c>
      <c r="E7" s="8">
        <f t="shared" ref="E7:O7" si="0">+E8+E41</f>
        <v>550.18838558999994</v>
      </c>
      <c r="F7" s="8">
        <f t="shared" si="0"/>
        <v>551.99888175000001</v>
      </c>
      <c r="G7" s="8">
        <f t="shared" si="0"/>
        <v>1111.5265938</v>
      </c>
      <c r="H7" s="8">
        <f t="shared" si="0"/>
        <v>600.7095506999998</v>
      </c>
      <c r="I7" s="8">
        <f t="shared" si="0"/>
        <v>556.87243969000008</v>
      </c>
      <c r="J7" s="8">
        <f t="shared" si="0"/>
        <v>599.95598438999991</v>
      </c>
      <c r="K7" s="8">
        <f t="shared" si="0"/>
        <v>578.51550406000001</v>
      </c>
      <c r="L7" s="8">
        <f t="shared" si="0"/>
        <v>551.61337807999996</v>
      </c>
      <c r="M7" s="8">
        <f t="shared" si="0"/>
        <v>584.50811967000004</v>
      </c>
      <c r="N7" s="8">
        <f t="shared" si="0"/>
        <v>594.10036389999993</v>
      </c>
      <c r="O7" s="8">
        <f t="shared" si="0"/>
        <v>593.39331740000011</v>
      </c>
      <c r="P7" s="8">
        <f>SUM(D7:O7)</f>
        <v>7650.3854454700004</v>
      </c>
      <c r="Q7" s="9">
        <f t="shared" ref="Q7:Q50" si="1">+P7-C7</f>
        <v>505.72514719999981</v>
      </c>
      <c r="R7" s="9">
        <f>IF(ISNUMBER(+Q7/C7*100), +Q7/C7*100, "")</f>
        <v>7.0783651858501297</v>
      </c>
    </row>
    <row r="8" spans="1:18" ht="21" customHeight="1" x14ac:dyDescent="0.4">
      <c r="A8" s="1"/>
      <c r="B8" s="7" t="s">
        <v>22</v>
      </c>
      <c r="C8" s="9">
        <f>+C9+C12+C16+C17+C24+C33</f>
        <v>6818.4519373000003</v>
      </c>
      <c r="D8" s="9">
        <f>+D9+D12+D16+D17+D24+D33</f>
        <v>759.74394745999996</v>
      </c>
      <c r="E8" s="9">
        <f t="shared" ref="E8:O8" si="2">+E9+E12+E16+E17+E24+E33</f>
        <v>529.29458115999989</v>
      </c>
      <c r="F8" s="9">
        <f t="shared" si="2"/>
        <v>509.52033508</v>
      </c>
      <c r="G8" s="9">
        <f t="shared" si="2"/>
        <v>1088.34771813</v>
      </c>
      <c r="H8" s="9">
        <f t="shared" si="2"/>
        <v>576.35207130999981</v>
      </c>
      <c r="I8" s="9">
        <f t="shared" si="2"/>
        <v>535.29878640000004</v>
      </c>
      <c r="J8" s="9">
        <f t="shared" si="2"/>
        <v>576.90564072999996</v>
      </c>
      <c r="K8" s="9">
        <f t="shared" si="2"/>
        <v>554.30470154</v>
      </c>
      <c r="L8" s="9">
        <f t="shared" si="2"/>
        <v>531.00082973999997</v>
      </c>
      <c r="M8" s="9">
        <f t="shared" si="2"/>
        <v>564.28238160000001</v>
      </c>
      <c r="N8" s="9">
        <f t="shared" si="2"/>
        <v>572.64775632999988</v>
      </c>
      <c r="O8" s="9">
        <f t="shared" si="2"/>
        <v>571.3622491000001</v>
      </c>
      <c r="P8" s="9">
        <f>SUM(D8:O8)</f>
        <v>7369.0609985799983</v>
      </c>
      <c r="Q8" s="9">
        <f t="shared" si="1"/>
        <v>550.60906127999806</v>
      </c>
      <c r="R8" s="9">
        <f t="shared" ref="R8:R50" si="3">IF(ISNUMBER(+Q8/C8*100), +Q8/C8*100, "")</f>
        <v>8.0752796432855778</v>
      </c>
    </row>
    <row r="9" spans="1:18" ht="21" customHeight="1" x14ac:dyDescent="0.25">
      <c r="A9" s="1"/>
      <c r="B9" s="10" t="s">
        <v>23</v>
      </c>
      <c r="C9" s="11">
        <f>SUM(C10:C11)</f>
        <v>3176.2146067399999</v>
      </c>
      <c r="D9" s="11">
        <f>SUM(D10:D11)</f>
        <v>336.24379841999996</v>
      </c>
      <c r="E9" s="12">
        <f t="shared" ref="E9:O9" si="4">SUM(E10:E11)</f>
        <v>272.24697823999998</v>
      </c>
      <c r="F9" s="12">
        <f t="shared" si="4"/>
        <v>266.18679591</v>
      </c>
      <c r="G9" s="12">
        <f t="shared" si="4"/>
        <v>302.02664637999999</v>
      </c>
      <c r="H9" s="12">
        <f t="shared" si="4"/>
        <v>290.56382516999997</v>
      </c>
      <c r="I9" s="12">
        <f t="shared" si="4"/>
        <v>273.28074416000004</v>
      </c>
      <c r="J9" s="12">
        <f t="shared" si="4"/>
        <v>290.24365076999999</v>
      </c>
      <c r="K9" s="12">
        <f t="shared" si="4"/>
        <v>286.18931470000001</v>
      </c>
      <c r="L9" s="12">
        <f t="shared" si="4"/>
        <v>276.85960119999999</v>
      </c>
      <c r="M9" s="12">
        <f t="shared" si="4"/>
        <v>296.65974004999998</v>
      </c>
      <c r="N9" s="12">
        <f t="shared" si="4"/>
        <v>301.52901428000001</v>
      </c>
      <c r="O9" s="12">
        <f t="shared" si="4"/>
        <v>308.87351218000003</v>
      </c>
      <c r="P9" s="12">
        <f>SUM(D9:O9)</f>
        <v>3500.9036214599996</v>
      </c>
      <c r="Q9" s="12">
        <f t="shared" si="1"/>
        <v>324.6890147199997</v>
      </c>
      <c r="R9" s="12">
        <f t="shared" si="3"/>
        <v>10.222515003583265</v>
      </c>
    </row>
    <row r="10" spans="1:18" ht="15" customHeight="1" x14ac:dyDescent="0.25">
      <c r="A10" s="1"/>
      <c r="B10" s="13" t="s">
        <v>24</v>
      </c>
      <c r="C10" s="14">
        <v>1473.8095526900001</v>
      </c>
      <c r="D10" s="14">
        <v>163.6142562</v>
      </c>
      <c r="E10" s="14">
        <v>128.48333803</v>
      </c>
      <c r="F10" s="14">
        <v>120.51846289</v>
      </c>
      <c r="G10" s="14">
        <v>133.58817557</v>
      </c>
      <c r="H10" s="14">
        <v>129.32586266999999</v>
      </c>
      <c r="I10" s="14">
        <v>137.00192660000002</v>
      </c>
      <c r="J10" s="14">
        <v>129.03509847999999</v>
      </c>
      <c r="K10" s="14">
        <v>135.72927978000001</v>
      </c>
      <c r="L10" s="14">
        <v>131.16697482999999</v>
      </c>
      <c r="M10" s="14">
        <v>129.08924024999999</v>
      </c>
      <c r="N10" s="14">
        <v>137.90960128</v>
      </c>
      <c r="O10" s="14">
        <v>141.33573871000002</v>
      </c>
      <c r="P10" s="15">
        <f t="shared" ref="P10:P23" si="5">SUM(D10:O10)</f>
        <v>1616.7979552900001</v>
      </c>
      <c r="Q10" s="15">
        <f t="shared" si="1"/>
        <v>142.98840259999997</v>
      </c>
      <c r="R10" s="15">
        <f t="shared" si="3"/>
        <v>9.7019592754720083</v>
      </c>
    </row>
    <row r="11" spans="1:18" ht="15" customHeight="1" x14ac:dyDescent="0.25">
      <c r="A11" s="1"/>
      <c r="B11" s="13" t="s">
        <v>25</v>
      </c>
      <c r="C11" s="14">
        <v>1702.40505405</v>
      </c>
      <c r="D11" s="14">
        <v>172.62954221999999</v>
      </c>
      <c r="E11" s="14">
        <v>143.76364021000001</v>
      </c>
      <c r="F11" s="14">
        <v>145.66833301999998</v>
      </c>
      <c r="G11" s="14">
        <v>168.43847081000001</v>
      </c>
      <c r="H11" s="14">
        <v>161.23796249999998</v>
      </c>
      <c r="I11" s="14">
        <v>136.27881755999999</v>
      </c>
      <c r="J11" s="14">
        <v>161.20855229</v>
      </c>
      <c r="K11" s="14">
        <v>150.46003492</v>
      </c>
      <c r="L11" s="14">
        <v>145.69262637</v>
      </c>
      <c r="M11" s="14">
        <v>167.57049979999999</v>
      </c>
      <c r="N11" s="14">
        <v>163.61941300000001</v>
      </c>
      <c r="O11" s="14">
        <v>167.53777346999999</v>
      </c>
      <c r="P11" s="15">
        <f t="shared" si="5"/>
        <v>1884.1056661699999</v>
      </c>
      <c r="Q11" s="15">
        <f t="shared" si="1"/>
        <v>181.70061211999996</v>
      </c>
      <c r="R11" s="15">
        <f t="shared" si="3"/>
        <v>10.673171563238521</v>
      </c>
    </row>
    <row r="12" spans="1:18" ht="21" customHeight="1" x14ac:dyDescent="0.25">
      <c r="A12" s="1"/>
      <c r="B12" s="10" t="s">
        <v>26</v>
      </c>
      <c r="C12" s="11">
        <f>SUM(C13:C15)</f>
        <v>2877.4304191199999</v>
      </c>
      <c r="D12" s="11">
        <f>SUM(D13:D15)</f>
        <v>357.84662495999999</v>
      </c>
      <c r="E12" s="11">
        <f>SUM(E13:E15)</f>
        <v>197.58956971999999</v>
      </c>
      <c r="F12" s="11">
        <f t="shared" ref="F12:O12" si="6">SUM(F13:F15)</f>
        <v>186.84690327999999</v>
      </c>
      <c r="G12" s="11">
        <f t="shared" si="6"/>
        <v>719.36531301999992</v>
      </c>
      <c r="H12" s="11">
        <f t="shared" si="6"/>
        <v>220.77329500999997</v>
      </c>
      <c r="I12" s="11">
        <f t="shared" si="6"/>
        <v>204.32951269</v>
      </c>
      <c r="J12" s="11">
        <f t="shared" si="6"/>
        <v>222.96363079</v>
      </c>
      <c r="K12" s="11">
        <f t="shared" si="6"/>
        <v>205.22823258</v>
      </c>
      <c r="L12" s="11">
        <f t="shared" si="6"/>
        <v>192.46585686999998</v>
      </c>
      <c r="M12" s="11">
        <f t="shared" si="6"/>
        <v>199.29533693999997</v>
      </c>
      <c r="N12" s="11">
        <f t="shared" si="6"/>
        <v>202.69654337999998</v>
      </c>
      <c r="O12" s="11">
        <f t="shared" si="6"/>
        <v>193.37983091000001</v>
      </c>
      <c r="P12" s="12">
        <f>SUM(D12:O12)</f>
        <v>3102.7806501499999</v>
      </c>
      <c r="Q12" s="12">
        <f t="shared" si="1"/>
        <v>225.35023103000003</v>
      </c>
      <c r="R12" s="12">
        <f t="shared" si="3"/>
        <v>7.8316483183255752</v>
      </c>
    </row>
    <row r="13" spans="1:18" ht="15" customHeight="1" x14ac:dyDescent="0.25">
      <c r="A13" s="1"/>
      <c r="B13" s="13" t="s">
        <v>24</v>
      </c>
      <c r="C13" s="14">
        <v>824.25643183</v>
      </c>
      <c r="D13" s="14">
        <v>98.749413099999998</v>
      </c>
      <c r="E13" s="14">
        <v>22.440007489999999</v>
      </c>
      <c r="F13" s="14">
        <v>18.73020421</v>
      </c>
      <c r="G13" s="14">
        <v>521.35651883999992</v>
      </c>
      <c r="H13" s="14">
        <v>43.444592849999999</v>
      </c>
      <c r="I13" s="14">
        <v>34.042224849999997</v>
      </c>
      <c r="J13" s="14">
        <v>32.856860879999999</v>
      </c>
      <c r="K13" s="14">
        <v>27.55417842</v>
      </c>
      <c r="L13" s="14">
        <v>25.764131669999998</v>
      </c>
      <c r="M13" s="14">
        <v>27.068478760000001</v>
      </c>
      <c r="N13" s="14">
        <v>16.78001484</v>
      </c>
      <c r="O13" s="14">
        <v>8.9218227399999996</v>
      </c>
      <c r="P13" s="15">
        <f t="shared" si="5"/>
        <v>877.70844864999992</v>
      </c>
      <c r="Q13" s="15">
        <f t="shared" si="1"/>
        <v>53.452016819999926</v>
      </c>
      <c r="R13" s="15">
        <f t="shared" si="3"/>
        <v>6.4848771275374428</v>
      </c>
    </row>
    <row r="14" spans="1:18" ht="15" customHeight="1" x14ac:dyDescent="0.25">
      <c r="A14" s="1"/>
      <c r="B14" s="13" t="s">
        <v>27</v>
      </c>
      <c r="C14" s="14">
        <v>1353.1956803099999</v>
      </c>
      <c r="D14" s="14">
        <v>181.43846958999998</v>
      </c>
      <c r="E14" s="14">
        <v>109.30284862000001</v>
      </c>
      <c r="F14" s="14">
        <v>105.1140643</v>
      </c>
      <c r="G14" s="14">
        <v>130.89529354000001</v>
      </c>
      <c r="H14" s="14">
        <v>122.97344233999999</v>
      </c>
      <c r="I14" s="14">
        <v>115.12653593</v>
      </c>
      <c r="J14" s="14">
        <v>138.16727650999999</v>
      </c>
      <c r="K14" s="14">
        <v>119.33387155</v>
      </c>
      <c r="L14" s="14">
        <v>108.31698057</v>
      </c>
      <c r="M14" s="14">
        <v>113.18135853</v>
      </c>
      <c r="N14" s="14">
        <v>120.4137899</v>
      </c>
      <c r="O14" s="14">
        <v>116.79297045999999</v>
      </c>
      <c r="P14" s="15">
        <f t="shared" si="5"/>
        <v>1481.0569018400001</v>
      </c>
      <c r="Q14" s="15">
        <f t="shared" si="1"/>
        <v>127.86122153000019</v>
      </c>
      <c r="R14" s="15">
        <f t="shared" si="3"/>
        <v>9.4488345913658858</v>
      </c>
    </row>
    <row r="15" spans="1:18" ht="15" customHeight="1" x14ac:dyDescent="0.25">
      <c r="A15" s="1"/>
      <c r="B15" s="13" t="s">
        <v>28</v>
      </c>
      <c r="C15" s="14">
        <v>699.97830697999996</v>
      </c>
      <c r="D15" s="14">
        <v>77.658742270000005</v>
      </c>
      <c r="E15" s="14">
        <v>65.846713610000009</v>
      </c>
      <c r="F15" s="14">
        <v>63.00263477</v>
      </c>
      <c r="G15" s="14">
        <v>67.113500639999998</v>
      </c>
      <c r="H15" s="14">
        <v>54.355259820000001</v>
      </c>
      <c r="I15" s="14">
        <v>55.160751910000002</v>
      </c>
      <c r="J15" s="14">
        <v>51.939493399999996</v>
      </c>
      <c r="K15" s="14">
        <v>58.340182610000006</v>
      </c>
      <c r="L15" s="14">
        <v>58.38474463</v>
      </c>
      <c r="M15" s="14">
        <v>59.045499649999996</v>
      </c>
      <c r="N15" s="14">
        <v>65.502738640000004</v>
      </c>
      <c r="O15" s="14">
        <v>67.665037710000007</v>
      </c>
      <c r="P15" s="15">
        <f t="shared" si="5"/>
        <v>744.01529965999998</v>
      </c>
      <c r="Q15" s="15">
        <f t="shared" si="1"/>
        <v>44.036992680000026</v>
      </c>
      <c r="R15" s="15">
        <f t="shared" si="3"/>
        <v>6.2911939185650034</v>
      </c>
    </row>
    <row r="16" spans="1:18" ht="21" customHeight="1" x14ac:dyDescent="0.25">
      <c r="A16" s="1"/>
      <c r="B16" s="10" t="s">
        <v>29</v>
      </c>
      <c r="C16" s="11">
        <v>322.09446574999998</v>
      </c>
      <c r="D16" s="11">
        <v>27.917772859999999</v>
      </c>
      <c r="E16" s="11">
        <v>25.401598580000002</v>
      </c>
      <c r="F16" s="11">
        <v>23.98808082</v>
      </c>
      <c r="G16" s="11">
        <v>30.70154896</v>
      </c>
      <c r="H16" s="11">
        <v>28.297877270000001</v>
      </c>
      <c r="I16" s="11">
        <v>23.262055919999998</v>
      </c>
      <c r="J16" s="11">
        <v>28.102557540000003</v>
      </c>
      <c r="K16" s="11">
        <v>28.37909436</v>
      </c>
      <c r="L16" s="11">
        <v>28.210391060000003</v>
      </c>
      <c r="M16" s="11">
        <v>31.743674330000001</v>
      </c>
      <c r="N16" s="11">
        <v>31.98320936</v>
      </c>
      <c r="O16" s="11">
        <v>32.714580660000003</v>
      </c>
      <c r="P16" s="12">
        <f t="shared" si="5"/>
        <v>340.70244171999997</v>
      </c>
      <c r="Q16" s="12">
        <f t="shared" si="1"/>
        <v>18.607975969999984</v>
      </c>
      <c r="R16" s="12">
        <f t="shared" si="3"/>
        <v>5.7771796627027223</v>
      </c>
    </row>
    <row r="17" spans="1:18" ht="21" customHeight="1" x14ac:dyDescent="0.25">
      <c r="A17" s="1"/>
      <c r="B17" s="10" t="s">
        <v>30</v>
      </c>
      <c r="C17" s="11">
        <f>SUM(C18:C23)</f>
        <v>232.35225029999998</v>
      </c>
      <c r="D17" s="11">
        <f>SUM(D18:D23)</f>
        <v>22.79636133</v>
      </c>
      <c r="E17" s="11">
        <f>SUM(E18:E23)</f>
        <v>18.398586979999997</v>
      </c>
      <c r="F17" s="11">
        <f t="shared" ref="F17:O17" si="7">SUM(F18:F23)</f>
        <v>17.71212736</v>
      </c>
      <c r="G17" s="11">
        <f t="shared" si="7"/>
        <v>19.597121859999998</v>
      </c>
      <c r="H17" s="11">
        <f t="shared" si="7"/>
        <v>20.480212590000001</v>
      </c>
      <c r="I17" s="11">
        <f t="shared" si="7"/>
        <v>19.160345450000001</v>
      </c>
      <c r="J17" s="11">
        <f t="shared" si="7"/>
        <v>19.217733769999999</v>
      </c>
      <c r="K17" s="11">
        <f t="shared" si="7"/>
        <v>18.761657140000001</v>
      </c>
      <c r="L17" s="11">
        <f t="shared" si="7"/>
        <v>18.483470969999999</v>
      </c>
      <c r="M17" s="11">
        <f t="shared" si="7"/>
        <v>19.798987140000001</v>
      </c>
      <c r="N17" s="11">
        <f t="shared" si="7"/>
        <v>20.155506329999998</v>
      </c>
      <c r="O17" s="11">
        <f t="shared" si="7"/>
        <v>21.305514090000003</v>
      </c>
      <c r="P17" s="12">
        <f>SUM(D17:O17)</f>
        <v>235.86762501000004</v>
      </c>
      <c r="Q17" s="12">
        <f t="shared" si="1"/>
        <v>3.5153747100000601</v>
      </c>
      <c r="R17" s="12">
        <f t="shared" si="3"/>
        <v>1.5129505763172977</v>
      </c>
    </row>
    <row r="18" spans="1:18" ht="15" customHeight="1" x14ac:dyDescent="0.25">
      <c r="A18" s="1"/>
      <c r="B18" s="13" t="s">
        <v>31</v>
      </c>
      <c r="C18" s="14">
        <v>33.88000941</v>
      </c>
      <c r="D18" s="14">
        <f>12.57503472 - 9.86074631</f>
        <v>2.71428841</v>
      </c>
      <c r="E18" s="14">
        <v>2.01425469</v>
      </c>
      <c r="F18" s="14">
        <v>2.7554548300000001</v>
      </c>
      <c r="G18" s="14">
        <f>10.47430655 - 7.89681752</f>
        <v>2.5774890299999997</v>
      </c>
      <c r="H18" s="14">
        <v>2.3151104499999997</v>
      </c>
      <c r="I18" s="14">
        <v>2.36112644</v>
      </c>
      <c r="J18" s="14">
        <v>2.5171551000000001</v>
      </c>
      <c r="K18" s="14">
        <v>2.44665139</v>
      </c>
      <c r="L18" s="14">
        <v>2.7903584299999999</v>
      </c>
      <c r="M18" s="14">
        <v>3.2698736500000001</v>
      </c>
      <c r="N18" s="14">
        <v>2.9846463499999998</v>
      </c>
      <c r="O18" s="14">
        <v>3.4873555399999998</v>
      </c>
      <c r="P18" s="15">
        <f t="shared" si="5"/>
        <v>32.233764309999998</v>
      </c>
      <c r="Q18" s="15">
        <f t="shared" si="1"/>
        <v>-1.6462451000000016</v>
      </c>
      <c r="R18" s="15">
        <f t="shared" si="3"/>
        <v>-4.8590455807668613</v>
      </c>
    </row>
    <row r="19" spans="1:18" ht="15" customHeight="1" x14ac:dyDescent="0.25">
      <c r="A19" s="1"/>
      <c r="B19" s="13" t="s">
        <v>32</v>
      </c>
      <c r="C19" s="14">
        <v>101.64499478</v>
      </c>
      <c r="D19" s="14">
        <f>1.31410929 + 9.86074631</f>
        <v>11.174855599999999</v>
      </c>
      <c r="E19" s="14">
        <v>8.8163020099999994</v>
      </c>
      <c r="F19" s="14">
        <v>7.4781864899999997</v>
      </c>
      <c r="G19" s="14">
        <f>0.47233698 + 7.89681752</f>
        <v>8.3691545000000005</v>
      </c>
      <c r="H19" s="14">
        <v>9.062953460000001</v>
      </c>
      <c r="I19" s="14">
        <v>8.6217229300000007</v>
      </c>
      <c r="J19" s="14">
        <v>8.2943753699999991</v>
      </c>
      <c r="K19" s="14">
        <v>8.7249243800000009</v>
      </c>
      <c r="L19" s="14">
        <v>7.6648136200000003</v>
      </c>
      <c r="M19" s="14">
        <v>7.8990693900000002</v>
      </c>
      <c r="N19" s="14">
        <v>8.4098621299999987</v>
      </c>
      <c r="O19" s="14">
        <v>9.5220995100000003</v>
      </c>
      <c r="P19" s="15">
        <f t="shared" si="5"/>
        <v>104.03831939</v>
      </c>
      <c r="Q19" s="15">
        <f t="shared" si="1"/>
        <v>2.3933246099999934</v>
      </c>
      <c r="R19" s="15">
        <f t="shared" si="3"/>
        <v>2.3545916994536671</v>
      </c>
    </row>
    <row r="20" spans="1:18" ht="15" customHeight="1" x14ac:dyDescent="0.25">
      <c r="A20" s="1"/>
      <c r="B20" s="13" t="s">
        <v>33</v>
      </c>
      <c r="C20" s="14">
        <v>26.74489419</v>
      </c>
      <c r="D20" s="14">
        <v>2.6197616099999999</v>
      </c>
      <c r="E20" s="14">
        <v>2.00378517</v>
      </c>
      <c r="F20" s="14">
        <v>1.78014516</v>
      </c>
      <c r="G20" s="14">
        <v>2.1812589899999999</v>
      </c>
      <c r="H20" s="14">
        <v>2.7592509300000003</v>
      </c>
      <c r="I20" s="14">
        <v>1.7722984799999999</v>
      </c>
      <c r="J20" s="14">
        <v>2.7030861999999996</v>
      </c>
      <c r="K20" s="14">
        <v>1.7603062</v>
      </c>
      <c r="L20" s="14">
        <v>2.2680808900000002</v>
      </c>
      <c r="M20" s="14">
        <v>2.4048798700000003</v>
      </c>
      <c r="N20" s="14">
        <v>2.5621582800000002</v>
      </c>
      <c r="O20" s="14">
        <v>2.4251951199999997</v>
      </c>
      <c r="P20" s="15">
        <f t="shared" si="5"/>
        <v>27.240206899999997</v>
      </c>
      <c r="Q20" s="15">
        <f t="shared" si="1"/>
        <v>0.49531270999999677</v>
      </c>
      <c r="R20" s="15">
        <f t="shared" si="3"/>
        <v>1.8519897909530552</v>
      </c>
    </row>
    <row r="21" spans="1:18" ht="15" customHeight="1" x14ac:dyDescent="0.25">
      <c r="A21" s="1"/>
      <c r="B21" s="13" t="s">
        <v>34</v>
      </c>
      <c r="C21" s="14">
        <v>68.500042929999992</v>
      </c>
      <c r="D21" s="14">
        <v>6.2300449899999997</v>
      </c>
      <c r="E21" s="14">
        <v>5.5068372300000004</v>
      </c>
      <c r="F21" s="14">
        <v>5.6283786400000011</v>
      </c>
      <c r="G21" s="14">
        <v>6.4202756799999996</v>
      </c>
      <c r="H21" s="14">
        <v>6.286125639999999</v>
      </c>
      <c r="I21" s="14">
        <v>6.3564425300000007</v>
      </c>
      <c r="J21" s="14">
        <v>5.4051947499999988</v>
      </c>
      <c r="K21" s="14">
        <v>5.7713406599999999</v>
      </c>
      <c r="L21" s="14">
        <v>5.7191750899999994</v>
      </c>
      <c r="M21" s="14">
        <v>5.6443265799999995</v>
      </c>
      <c r="N21" s="14">
        <v>5.6110662499999995</v>
      </c>
      <c r="O21" s="14">
        <v>5.7341818200000008</v>
      </c>
      <c r="P21" s="15">
        <f t="shared" si="5"/>
        <v>70.313389860000001</v>
      </c>
      <c r="Q21" s="15">
        <f t="shared" si="1"/>
        <v>1.8133469300000087</v>
      </c>
      <c r="R21" s="15">
        <f t="shared" si="3"/>
        <v>2.6472201365670136</v>
      </c>
    </row>
    <row r="22" spans="1:18" ht="15" customHeight="1" x14ac:dyDescent="0.25">
      <c r="A22" s="1"/>
      <c r="B22" s="13" t="s">
        <v>35</v>
      </c>
      <c r="C22" s="14">
        <v>1.12913413</v>
      </c>
      <c r="D22" s="14">
        <v>5.7410719999999998E-2</v>
      </c>
      <c r="E22" s="14">
        <v>5.7407880000000001E-2</v>
      </c>
      <c r="F22" s="14">
        <v>6.9962239999999995E-2</v>
      </c>
      <c r="G22" s="14">
        <v>4.894366E-2</v>
      </c>
      <c r="H22" s="14">
        <v>5.6772110000000001E-2</v>
      </c>
      <c r="I22" s="14">
        <v>4.8755070000000005E-2</v>
      </c>
      <c r="J22" s="14">
        <v>0.29792235</v>
      </c>
      <c r="K22" s="14">
        <v>5.8434510000000002E-2</v>
      </c>
      <c r="L22" s="14">
        <v>4.104294E-2</v>
      </c>
      <c r="M22" s="14">
        <v>0.14118689000000001</v>
      </c>
      <c r="N22" s="14">
        <v>6.859672E-2</v>
      </c>
      <c r="O22" s="14">
        <v>0.1366821</v>
      </c>
      <c r="P22" s="15">
        <f t="shared" si="5"/>
        <v>1.0831171899999998</v>
      </c>
      <c r="Q22" s="15">
        <f t="shared" si="1"/>
        <v>-4.6016940000000117E-2</v>
      </c>
      <c r="R22" s="15">
        <f t="shared" si="3"/>
        <v>-4.0754183916130602</v>
      </c>
    </row>
    <row r="23" spans="1:18" ht="15" customHeight="1" x14ac:dyDescent="0.25">
      <c r="A23" s="1"/>
      <c r="B23" s="13" t="s">
        <v>36</v>
      </c>
      <c r="C23" s="14">
        <v>0.45317486000000001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0.43965075999999997</v>
      </c>
      <c r="N23" s="14">
        <v>0.51917659999999999</v>
      </c>
      <c r="O23" s="14">
        <v>0</v>
      </c>
      <c r="P23" s="15">
        <f t="shared" si="5"/>
        <v>0.95882735999999991</v>
      </c>
      <c r="Q23" s="15">
        <f>+P23-C23</f>
        <v>0.50565249999999984</v>
      </c>
      <c r="R23" s="15">
        <f t="shared" si="3"/>
        <v>111.57999806079266</v>
      </c>
    </row>
    <row r="24" spans="1:18" ht="21" customHeight="1" x14ac:dyDescent="0.25">
      <c r="A24" s="1"/>
      <c r="B24" s="10" t="s">
        <v>37</v>
      </c>
      <c r="C24" s="11">
        <f>SUM(C25:C29,C32)</f>
        <v>89.659561799999992</v>
      </c>
      <c r="D24" s="11">
        <f t="shared" ref="D24:O24" si="8">SUM(D25:D29,D32)</f>
        <v>8.3251735399999998</v>
      </c>
      <c r="E24" s="11">
        <f t="shared" si="8"/>
        <v>8.7318083700000013</v>
      </c>
      <c r="F24" s="11">
        <f t="shared" si="8"/>
        <v>8.3303495099999996</v>
      </c>
      <c r="G24" s="11">
        <f t="shared" si="8"/>
        <v>9.8142901499999997</v>
      </c>
      <c r="H24" s="11">
        <f t="shared" si="8"/>
        <v>9.4658470699999988</v>
      </c>
      <c r="I24" s="11">
        <f t="shared" si="8"/>
        <v>8.4977699100000006</v>
      </c>
      <c r="J24" s="11">
        <f t="shared" si="8"/>
        <v>10.49088175</v>
      </c>
      <c r="K24" s="11">
        <f t="shared" si="8"/>
        <v>9.0902570300000001</v>
      </c>
      <c r="L24" s="11">
        <f t="shared" si="8"/>
        <v>8.4323740000000011</v>
      </c>
      <c r="M24" s="11">
        <f t="shared" si="8"/>
        <v>9.9783728600000003</v>
      </c>
      <c r="N24" s="11">
        <f t="shared" si="8"/>
        <v>9.5314965899999997</v>
      </c>
      <c r="O24" s="11">
        <f t="shared" si="8"/>
        <v>8.5957747399999995</v>
      </c>
      <c r="P24" s="12">
        <f>SUM(D24:O24)</f>
        <v>109.28439551999999</v>
      </c>
      <c r="Q24" s="12">
        <f t="shared" si="1"/>
        <v>19.624833719999998</v>
      </c>
      <c r="R24" s="12">
        <f t="shared" si="3"/>
        <v>21.888165998152356</v>
      </c>
    </row>
    <row r="25" spans="1:18" ht="15" customHeight="1" x14ac:dyDescent="0.25">
      <c r="A25" s="1"/>
      <c r="B25" s="13" t="s">
        <v>38</v>
      </c>
      <c r="C25" s="14">
        <v>53.955231220000002</v>
      </c>
      <c r="D25" s="14">
        <v>4.7602586899999997</v>
      </c>
      <c r="E25" s="14">
        <v>5.1725639700000006</v>
      </c>
      <c r="F25" s="14">
        <v>4.1720472800000001</v>
      </c>
      <c r="G25" s="14">
        <v>5.1756242800000001</v>
      </c>
      <c r="H25" s="14">
        <v>4.6665720799999999</v>
      </c>
      <c r="I25" s="14">
        <v>4.3309107100000004</v>
      </c>
      <c r="J25" s="14">
        <v>6.07034918</v>
      </c>
      <c r="K25" s="14">
        <v>4.6733809700000002</v>
      </c>
      <c r="L25" s="14">
        <v>4.5243284400000006</v>
      </c>
      <c r="M25" s="14">
        <v>5.7596114600000003</v>
      </c>
      <c r="N25" s="14">
        <v>5.07872857</v>
      </c>
      <c r="O25" s="14">
        <v>4.5865933699999992</v>
      </c>
      <c r="P25" s="15">
        <f t="shared" ref="P25:P50" si="9">SUM(D25:O25)</f>
        <v>58.970969000000011</v>
      </c>
      <c r="Q25" s="15">
        <f t="shared" si="1"/>
        <v>5.0157377800000091</v>
      </c>
      <c r="R25" s="15">
        <f t="shared" si="3"/>
        <v>9.2961102502713153</v>
      </c>
    </row>
    <row r="26" spans="1:18" ht="15" customHeight="1" x14ac:dyDescent="0.25">
      <c r="A26" s="1"/>
      <c r="B26" s="13" t="s">
        <v>39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9"/>
        <v>0</v>
      </c>
      <c r="Q26" s="15">
        <f t="shared" si="1"/>
        <v>0</v>
      </c>
      <c r="R26" s="15" t="str">
        <f t="shared" si="3"/>
        <v/>
      </c>
    </row>
    <row r="27" spans="1:18" ht="15" hidden="1" customHeight="1" x14ac:dyDescent="0.25">
      <c r="A27" s="16"/>
      <c r="B27" s="13" t="s">
        <v>40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>
        <f t="shared" si="9"/>
        <v>0</v>
      </c>
      <c r="Q27" s="15">
        <f t="shared" si="1"/>
        <v>0</v>
      </c>
      <c r="R27" s="15" t="str">
        <f t="shared" si="3"/>
        <v/>
      </c>
    </row>
    <row r="28" spans="1:18" ht="15" customHeight="1" x14ac:dyDescent="0.25">
      <c r="A28" s="1"/>
      <c r="B28" s="13" t="s">
        <v>41</v>
      </c>
      <c r="C28" s="14">
        <v>25.875237590000001</v>
      </c>
      <c r="D28" s="14">
        <v>2.00899633</v>
      </c>
      <c r="E28" s="14">
        <v>1.94132437</v>
      </c>
      <c r="F28" s="14">
        <v>2.2293428800000004</v>
      </c>
      <c r="G28" s="14">
        <v>2.5520200799999997</v>
      </c>
      <c r="H28" s="14">
        <v>2.75457821</v>
      </c>
      <c r="I28" s="14">
        <v>2.20959912</v>
      </c>
      <c r="J28" s="14">
        <v>2.6275861799999998</v>
      </c>
      <c r="K28" s="14">
        <v>2.3084578499999999</v>
      </c>
      <c r="L28" s="14">
        <v>2.2176113999999996</v>
      </c>
      <c r="M28" s="14">
        <v>2.2883755999999997</v>
      </c>
      <c r="N28" s="14">
        <v>2.4516483500000001</v>
      </c>
      <c r="O28" s="14">
        <v>2.4411375500000001</v>
      </c>
      <c r="P28" s="15">
        <f t="shared" si="9"/>
        <v>28.030677919999999</v>
      </c>
      <c r="Q28" s="15">
        <f t="shared" si="1"/>
        <v>2.1554403299999976</v>
      </c>
      <c r="R28" s="15">
        <f t="shared" si="3"/>
        <v>8.3301276848294936</v>
      </c>
    </row>
    <row r="29" spans="1:18" ht="15" hidden="1" customHeight="1" x14ac:dyDescent="0.25">
      <c r="A29" s="16"/>
      <c r="B29" s="13" t="s">
        <v>42</v>
      </c>
      <c r="C29" s="14">
        <f>+C30+C31</f>
        <v>1.6889999999999999E-5</v>
      </c>
      <c r="D29" s="14">
        <f>+D30+D31</f>
        <v>0</v>
      </c>
      <c r="E29" s="14">
        <f>+E30+E31</f>
        <v>0</v>
      </c>
      <c r="F29" s="14">
        <f t="shared" ref="F29:O29" si="10">+F30+F31</f>
        <v>0</v>
      </c>
      <c r="G29" s="14">
        <f t="shared" si="10"/>
        <v>0</v>
      </c>
      <c r="H29" s="14">
        <f t="shared" si="10"/>
        <v>0</v>
      </c>
      <c r="I29" s="14">
        <f t="shared" si="10"/>
        <v>0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10"/>
        <v>0</v>
      </c>
      <c r="O29" s="14">
        <f t="shared" si="10"/>
        <v>0</v>
      </c>
      <c r="P29" s="15">
        <f>SUM(D29:O29)</f>
        <v>0</v>
      </c>
      <c r="Q29" s="15">
        <f t="shared" si="1"/>
        <v>-1.6889999999999999E-5</v>
      </c>
      <c r="R29" s="15">
        <f t="shared" si="3"/>
        <v>-100</v>
      </c>
    </row>
    <row r="30" spans="1:18" ht="15" hidden="1" customHeight="1" x14ac:dyDescent="0.25">
      <c r="A30" s="16"/>
      <c r="B30" s="17" t="s">
        <v>43</v>
      </c>
      <c r="C30" s="14">
        <v>1.6889999999999999E-5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9"/>
        <v>0</v>
      </c>
      <c r="Q30" s="15">
        <f>+P30-C30</f>
        <v>-1.6889999999999999E-5</v>
      </c>
      <c r="R30" s="15">
        <f t="shared" si="3"/>
        <v>-100</v>
      </c>
    </row>
    <row r="31" spans="1:18" ht="15" hidden="1" customHeight="1" x14ac:dyDescent="0.25">
      <c r="A31" s="16"/>
      <c r="B31" s="17" t="s">
        <v>44</v>
      </c>
      <c r="C31" s="14"/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9"/>
        <v>0</v>
      </c>
      <c r="Q31" s="15">
        <f>+P31-C31</f>
        <v>0</v>
      </c>
      <c r="R31" s="15" t="str">
        <f t="shared" si="3"/>
        <v/>
      </c>
    </row>
    <row r="32" spans="1:18" ht="15" customHeight="1" x14ac:dyDescent="0.25">
      <c r="A32" s="1"/>
      <c r="B32" s="13" t="s">
        <v>45</v>
      </c>
      <c r="C32" s="14">
        <v>9.8290761</v>
      </c>
      <c r="D32" s="14">
        <v>1.5559185199999999</v>
      </c>
      <c r="E32" s="14">
        <v>1.6179200300000001</v>
      </c>
      <c r="F32" s="14">
        <v>1.9289593500000002</v>
      </c>
      <c r="G32" s="14">
        <v>2.0866457899999999</v>
      </c>
      <c r="H32" s="14">
        <v>2.0446967799999998</v>
      </c>
      <c r="I32" s="14">
        <v>1.95726008</v>
      </c>
      <c r="J32" s="14">
        <v>1.79294639</v>
      </c>
      <c r="K32" s="14">
        <v>2.10841821</v>
      </c>
      <c r="L32" s="14">
        <v>1.6904341600000001</v>
      </c>
      <c r="M32" s="14">
        <v>1.9303858</v>
      </c>
      <c r="N32" s="14">
        <v>2.00111967</v>
      </c>
      <c r="O32" s="14">
        <v>1.5680438200000002</v>
      </c>
      <c r="P32" s="15">
        <f t="shared" si="9"/>
        <v>22.282748599999998</v>
      </c>
      <c r="Q32" s="15">
        <f>+P32-C32</f>
        <v>12.453672499999998</v>
      </c>
      <c r="R32" s="15">
        <f t="shared" si="3"/>
        <v>126.70237134495275</v>
      </c>
    </row>
    <row r="33" spans="1:18" ht="21" customHeight="1" x14ac:dyDescent="0.25">
      <c r="A33" s="1"/>
      <c r="B33" s="10" t="s">
        <v>46</v>
      </c>
      <c r="C33" s="11">
        <f>SUM(C34:C40)</f>
        <v>120.70063359000001</v>
      </c>
      <c r="D33" s="11">
        <f>SUM(D34:D40)</f>
        <v>6.6142163499999995</v>
      </c>
      <c r="E33" s="11">
        <f>SUM(E34:E40)</f>
        <v>6.9260392700000004</v>
      </c>
      <c r="F33" s="11">
        <f t="shared" ref="F33:O33" si="11">SUM(F34:F40)</f>
        <v>6.4560782000000003</v>
      </c>
      <c r="G33" s="11">
        <f t="shared" si="11"/>
        <v>6.8427977599999998</v>
      </c>
      <c r="H33" s="11">
        <f t="shared" si="11"/>
        <v>6.7710142000000015</v>
      </c>
      <c r="I33" s="11">
        <f t="shared" si="11"/>
        <v>6.7683582699999993</v>
      </c>
      <c r="J33" s="11">
        <f t="shared" si="11"/>
        <v>5.8871861099999991</v>
      </c>
      <c r="K33" s="11">
        <f t="shared" si="11"/>
        <v>6.6561457299999995</v>
      </c>
      <c r="L33" s="11">
        <f t="shared" si="11"/>
        <v>6.5491356400000003</v>
      </c>
      <c r="M33" s="11">
        <f t="shared" si="11"/>
        <v>6.8062702800000006</v>
      </c>
      <c r="N33" s="11">
        <f t="shared" si="11"/>
        <v>6.7519863899999999</v>
      </c>
      <c r="O33" s="11">
        <f t="shared" si="11"/>
        <v>6.4930365199999995</v>
      </c>
      <c r="P33" s="12">
        <f>SUM(D33:O33)</f>
        <v>79.52226472000001</v>
      </c>
      <c r="Q33" s="12">
        <f t="shared" si="1"/>
        <v>-41.17836887</v>
      </c>
      <c r="R33" s="12">
        <f t="shared" si="3"/>
        <v>-34.116116581356216</v>
      </c>
    </row>
    <row r="34" spans="1:18" ht="15" customHeight="1" x14ac:dyDescent="0.25">
      <c r="A34" s="1"/>
      <c r="B34" s="13" t="s">
        <v>47</v>
      </c>
      <c r="C34" s="14">
        <v>18.202345610000002</v>
      </c>
      <c r="D34" s="14">
        <v>1.5254849500000001</v>
      </c>
      <c r="E34" s="14">
        <v>1.99734089</v>
      </c>
      <c r="F34" s="14">
        <v>1.7768553</v>
      </c>
      <c r="G34" s="14">
        <v>1.96798436</v>
      </c>
      <c r="H34" s="14">
        <v>1.9906997</v>
      </c>
      <c r="I34" s="14">
        <v>1.7941482900000001</v>
      </c>
      <c r="J34" s="14">
        <v>1.6953679099999999</v>
      </c>
      <c r="K34" s="14">
        <v>1.7500751299999999</v>
      </c>
      <c r="L34" s="14">
        <v>1.7280702400000001</v>
      </c>
      <c r="M34" s="14">
        <v>1.6027646400000002</v>
      </c>
      <c r="N34" s="14">
        <v>1.63536719</v>
      </c>
      <c r="O34" s="14">
        <v>1.7497736500000001</v>
      </c>
      <c r="P34" s="15">
        <f t="shared" si="9"/>
        <v>21.213932250000003</v>
      </c>
      <c r="Q34" s="15">
        <f t="shared" si="1"/>
        <v>3.0115866400000009</v>
      </c>
      <c r="R34" s="15">
        <f t="shared" si="3"/>
        <v>16.545047020453758</v>
      </c>
    </row>
    <row r="35" spans="1:18" ht="15" customHeight="1" x14ac:dyDescent="0.25">
      <c r="A35" s="1"/>
      <c r="B35" s="13" t="s">
        <v>48</v>
      </c>
      <c r="C35" s="14">
        <v>46.423878199999997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9"/>
        <v>0</v>
      </c>
      <c r="Q35" s="15">
        <f t="shared" si="1"/>
        <v>-46.423878199999997</v>
      </c>
      <c r="R35" s="15">
        <f t="shared" si="3"/>
        <v>-100</v>
      </c>
    </row>
    <row r="36" spans="1:18" ht="15" customHeight="1" x14ac:dyDescent="0.25">
      <c r="A36" s="1"/>
      <c r="B36" s="13" t="s">
        <v>49</v>
      </c>
      <c r="C36" s="14">
        <v>55.282035860000001</v>
      </c>
      <c r="D36" s="14">
        <v>5.0887268999999993</v>
      </c>
      <c r="E36" s="14">
        <v>4.9286983800000002</v>
      </c>
      <c r="F36" s="14">
        <v>4.6792183999999999</v>
      </c>
      <c r="G36" s="14">
        <v>4.8748088999999997</v>
      </c>
      <c r="H36" s="14">
        <v>4.7803055000000008</v>
      </c>
      <c r="I36" s="14">
        <v>4.9741964999999997</v>
      </c>
      <c r="J36" s="14">
        <v>4.1918181999999993</v>
      </c>
      <c r="K36" s="14">
        <v>4.9060705999999996</v>
      </c>
      <c r="L36" s="14">
        <v>4.8210654000000002</v>
      </c>
      <c r="M36" s="14">
        <v>4.4769996000000001</v>
      </c>
      <c r="N36" s="14">
        <v>5.1166191999999997</v>
      </c>
      <c r="O36" s="14">
        <v>4.7430732999999998</v>
      </c>
      <c r="P36" s="15">
        <f t="shared" si="9"/>
        <v>57.581600880000003</v>
      </c>
      <c r="Q36" s="15">
        <f t="shared" si="1"/>
        <v>2.2995650200000028</v>
      </c>
      <c r="R36" s="15">
        <f t="shared" si="3"/>
        <v>4.1596966975376564</v>
      </c>
    </row>
    <row r="37" spans="1:18" ht="15" customHeight="1" x14ac:dyDescent="0.25">
      <c r="A37" s="1"/>
      <c r="B37" s="13" t="s">
        <v>50</v>
      </c>
      <c r="C37" s="14">
        <v>0.79236991000000001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0.72649834000000002</v>
      </c>
      <c r="N37" s="14">
        <v>0</v>
      </c>
      <c r="O37" s="14">
        <v>0</v>
      </c>
      <c r="P37" s="15">
        <f t="shared" si="9"/>
        <v>0.72649834000000002</v>
      </c>
      <c r="Q37" s="15">
        <f>+P37-C37</f>
        <v>-6.587156999999999E-2</v>
      </c>
      <c r="R37" s="15">
        <f t="shared" si="3"/>
        <v>-8.313234660816434</v>
      </c>
    </row>
    <row r="38" spans="1:18" ht="15" hidden="1" customHeight="1" x14ac:dyDescent="0.25">
      <c r="A38" s="16"/>
      <c r="B38" s="13" t="s">
        <v>51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5">
        <f t="shared" si="9"/>
        <v>0</v>
      </c>
      <c r="Q38" s="15">
        <f t="shared" si="1"/>
        <v>0</v>
      </c>
      <c r="R38" s="15" t="str">
        <f t="shared" si="3"/>
        <v/>
      </c>
    </row>
    <row r="39" spans="1:18" ht="15" hidden="1" customHeight="1" x14ac:dyDescent="0.25">
      <c r="A39" s="16"/>
      <c r="B39" s="13" t="s">
        <v>52</v>
      </c>
      <c r="C39" s="14">
        <v>4.0099999999999997E-6</v>
      </c>
      <c r="D39" s="14">
        <v>4.4999999999999993E-6</v>
      </c>
      <c r="E39" s="14">
        <v>0</v>
      </c>
      <c r="F39" s="14">
        <v>4.4999999999999993E-6</v>
      </c>
      <c r="G39" s="14">
        <v>4.4999999999999993E-6</v>
      </c>
      <c r="H39" s="14">
        <v>8.9999999999999985E-6</v>
      </c>
      <c r="I39" s="14">
        <v>1.3480000000000001E-5</v>
      </c>
      <c r="J39" s="14">
        <v>0</v>
      </c>
      <c r="K39" s="14">
        <v>0</v>
      </c>
      <c r="L39" s="14">
        <v>0</v>
      </c>
      <c r="M39" s="14">
        <v>7.7000000000000008E-6</v>
      </c>
      <c r="N39" s="14">
        <v>0</v>
      </c>
      <c r="O39" s="14">
        <v>1.8956999999999999E-4</v>
      </c>
      <c r="P39" s="15">
        <f t="shared" si="9"/>
        <v>2.3325E-4</v>
      </c>
      <c r="Q39" s="15">
        <f t="shared" si="1"/>
        <v>2.2923999999999999E-4</v>
      </c>
      <c r="R39" s="15">
        <f t="shared" si="3"/>
        <v>5716.7082294264337</v>
      </c>
    </row>
    <row r="40" spans="1:18" ht="15" hidden="1" customHeight="1" x14ac:dyDescent="0.25">
      <c r="A40" s="16"/>
      <c r="B40" s="13" t="s">
        <v>53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9"/>
        <v>0</v>
      </c>
      <c r="Q40" s="15">
        <f t="shared" si="1"/>
        <v>0</v>
      </c>
      <c r="R40" s="15" t="str">
        <f t="shared" si="3"/>
        <v/>
      </c>
    </row>
    <row r="41" spans="1:18" ht="21" customHeight="1" x14ac:dyDescent="0.4">
      <c r="A41" s="1"/>
      <c r="B41" s="7" t="s">
        <v>54</v>
      </c>
      <c r="C41" s="18">
        <f>SUM(C42:C43,C46,C48:C50)</f>
        <v>326.20836097</v>
      </c>
      <c r="D41" s="18">
        <f>SUM(D42:D43,D46,D48:D50)</f>
        <v>17.258978980000002</v>
      </c>
      <c r="E41" s="18">
        <f>SUM(E42:E43,E46,E48:E50)</f>
        <v>20.893804430000003</v>
      </c>
      <c r="F41" s="18">
        <f>SUM(F42:F43,F46,F48:F50)</f>
        <v>42.47854667</v>
      </c>
      <c r="G41" s="18">
        <f t="shared" ref="G41:O41" si="12">SUM(G42:G43,G46,G48:G50)</f>
        <v>23.17887567</v>
      </c>
      <c r="H41" s="18">
        <f t="shared" si="12"/>
        <v>24.357479389999998</v>
      </c>
      <c r="I41" s="18">
        <f t="shared" si="12"/>
        <v>21.573653289999999</v>
      </c>
      <c r="J41" s="18">
        <f t="shared" si="12"/>
        <v>23.050343660000003</v>
      </c>
      <c r="K41" s="18">
        <f t="shared" si="12"/>
        <v>24.210802519999998</v>
      </c>
      <c r="L41" s="18">
        <f t="shared" si="12"/>
        <v>20.612548339999996</v>
      </c>
      <c r="M41" s="18">
        <f t="shared" si="12"/>
        <v>20.225738069999998</v>
      </c>
      <c r="N41" s="18">
        <f t="shared" si="12"/>
        <v>21.452607570000001</v>
      </c>
      <c r="O41" s="18">
        <f t="shared" si="12"/>
        <v>22.031068299999998</v>
      </c>
      <c r="P41" s="9">
        <f>SUM(D41:O41)</f>
        <v>281.32444689000005</v>
      </c>
      <c r="Q41" s="9">
        <f t="shared" si="1"/>
        <v>-44.883914079999954</v>
      </c>
      <c r="R41" s="9">
        <f t="shared" si="3"/>
        <v>-13.759277642833851</v>
      </c>
    </row>
    <row r="42" spans="1:18" ht="21" customHeight="1" x14ac:dyDescent="0.25">
      <c r="A42" s="1"/>
      <c r="B42" s="19" t="s">
        <v>55</v>
      </c>
      <c r="C42" s="11">
        <v>71.445443740000002</v>
      </c>
      <c r="D42" s="11">
        <v>4.8254232899999998</v>
      </c>
      <c r="E42" s="11">
        <v>4.4516689299999994</v>
      </c>
      <c r="F42" s="11">
        <v>4.1991889000000002</v>
      </c>
      <c r="G42" s="11">
        <v>4.8381356899999997</v>
      </c>
      <c r="H42" s="11">
        <v>4.7351329199999999</v>
      </c>
      <c r="I42" s="11">
        <v>4.1063460100000002</v>
      </c>
      <c r="J42" s="11">
        <v>4.8518035099999999</v>
      </c>
      <c r="K42" s="11">
        <v>4.4854435299999995</v>
      </c>
      <c r="L42" s="11">
        <v>4.6024470300000004</v>
      </c>
      <c r="M42" s="11">
        <v>4.9311979099999999</v>
      </c>
      <c r="N42" s="11">
        <v>4.6913081300000004</v>
      </c>
      <c r="O42" s="11">
        <v>4.6772722299999998</v>
      </c>
      <c r="P42" s="12">
        <f t="shared" si="9"/>
        <v>55.395368079999997</v>
      </c>
      <c r="Q42" s="12">
        <f t="shared" si="1"/>
        <v>-16.050075660000005</v>
      </c>
      <c r="R42" s="12">
        <f t="shared" si="3"/>
        <v>-22.464799460702466</v>
      </c>
    </row>
    <row r="43" spans="1:18" ht="21" customHeight="1" x14ac:dyDescent="0.25">
      <c r="A43" s="1"/>
      <c r="B43" s="19" t="s">
        <v>56</v>
      </c>
      <c r="C43" s="11">
        <f>SUM(C44:C45)</f>
        <v>0</v>
      </c>
      <c r="D43" s="11">
        <f>SUM(D44:D45)</f>
        <v>0</v>
      </c>
      <c r="E43" s="11">
        <f t="shared" ref="E43:O43" si="13">SUM(E44:E45)</f>
        <v>4.2932427999999998</v>
      </c>
      <c r="F43" s="11">
        <f t="shared" si="13"/>
        <v>4.03462473</v>
      </c>
      <c r="G43" s="11">
        <f t="shared" si="13"/>
        <v>4.1150164400000007</v>
      </c>
      <c r="H43" s="11">
        <f t="shared" si="13"/>
        <v>4.1816978200000001</v>
      </c>
      <c r="I43" s="11">
        <f t="shared" si="13"/>
        <v>4.2154618500000005</v>
      </c>
      <c r="J43" s="11">
        <f t="shared" si="13"/>
        <v>4.3616727700000002</v>
      </c>
      <c r="K43" s="11">
        <f t="shared" si="13"/>
        <v>4.3708890699999996</v>
      </c>
      <c r="L43" s="11">
        <f t="shared" si="13"/>
        <v>4.3213616299999993</v>
      </c>
      <c r="M43" s="11">
        <f t="shared" si="13"/>
        <v>4.3374213299999997</v>
      </c>
      <c r="N43" s="11">
        <f t="shared" si="13"/>
        <v>4.3200981900000004</v>
      </c>
      <c r="O43" s="11">
        <f t="shared" si="13"/>
        <v>4.3155171599999997</v>
      </c>
      <c r="P43" s="12">
        <f t="shared" si="9"/>
        <v>46.867003790000005</v>
      </c>
      <c r="Q43" s="12">
        <f t="shared" si="1"/>
        <v>46.867003790000005</v>
      </c>
      <c r="R43" s="12" t="str">
        <f t="shared" si="3"/>
        <v/>
      </c>
    </row>
    <row r="44" spans="1:18" ht="15" customHeight="1" x14ac:dyDescent="0.25">
      <c r="A44" s="1"/>
      <c r="B44" s="20" t="s">
        <v>57</v>
      </c>
      <c r="C44" s="14">
        <v>0</v>
      </c>
      <c r="D44" s="14">
        <v>0</v>
      </c>
      <c r="E44" s="14">
        <v>4.2932427999999998</v>
      </c>
      <c r="F44" s="14">
        <v>4.03462473</v>
      </c>
      <c r="G44" s="14">
        <v>4.1150164400000007</v>
      </c>
      <c r="H44" s="14">
        <v>4.1816978200000001</v>
      </c>
      <c r="I44" s="14">
        <v>4.2081590900000005</v>
      </c>
      <c r="J44" s="14">
        <v>4.3543020500000003</v>
      </c>
      <c r="K44" s="14">
        <v>4.36353393</v>
      </c>
      <c r="L44" s="14">
        <v>4.3140828099999995</v>
      </c>
      <c r="M44" s="14">
        <v>4.33008785</v>
      </c>
      <c r="N44" s="14">
        <v>4.3127494200000003</v>
      </c>
      <c r="O44" s="14">
        <v>4.3082183999999994</v>
      </c>
      <c r="P44" s="15">
        <f t="shared" si="9"/>
        <v>46.815715340000004</v>
      </c>
      <c r="Q44" s="15">
        <f t="shared" si="1"/>
        <v>46.815715340000004</v>
      </c>
      <c r="R44" s="15" t="str">
        <f t="shared" si="3"/>
        <v/>
      </c>
    </row>
    <row r="45" spans="1:18" ht="15" customHeight="1" x14ac:dyDescent="0.25">
      <c r="A45" s="1"/>
      <c r="B45" s="20" t="s">
        <v>58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7.3027600000000002E-3</v>
      </c>
      <c r="J45" s="14">
        <v>7.3707200000000007E-3</v>
      </c>
      <c r="K45" s="14">
        <v>7.3551399999999996E-3</v>
      </c>
      <c r="L45" s="14">
        <v>7.2788199999999992E-3</v>
      </c>
      <c r="M45" s="14">
        <v>7.3334799999999999E-3</v>
      </c>
      <c r="N45" s="14">
        <v>7.3487700000000001E-3</v>
      </c>
      <c r="O45" s="14">
        <v>7.2987599999999996E-3</v>
      </c>
      <c r="P45" s="15">
        <f t="shared" si="9"/>
        <v>5.1288449999999992E-2</v>
      </c>
      <c r="Q45" s="15">
        <f t="shared" si="1"/>
        <v>5.1288449999999992E-2</v>
      </c>
      <c r="R45" s="15" t="str">
        <f t="shared" si="3"/>
        <v/>
      </c>
    </row>
    <row r="46" spans="1:18" ht="21" customHeight="1" x14ac:dyDescent="0.25">
      <c r="A46" s="1"/>
      <c r="B46" s="19" t="s">
        <v>59</v>
      </c>
      <c r="C46" s="11">
        <v>16.207585099999999</v>
      </c>
      <c r="D46" s="11">
        <v>1.34660772</v>
      </c>
      <c r="E46" s="11">
        <v>1.30010782</v>
      </c>
      <c r="F46" s="11">
        <v>1.13912813</v>
      </c>
      <c r="G46" s="11">
        <v>1.4841924200000001</v>
      </c>
      <c r="H46" s="11">
        <v>1.3853250399999999</v>
      </c>
      <c r="I46" s="11">
        <v>1.09052938</v>
      </c>
      <c r="J46" s="11">
        <v>1.31985101</v>
      </c>
      <c r="K46" s="11">
        <v>1.2477255600000001</v>
      </c>
      <c r="L46" s="11">
        <v>1.4294685899999999</v>
      </c>
      <c r="M46" s="11">
        <v>1.3141657900000001</v>
      </c>
      <c r="N46" s="11">
        <v>1.2106965999999999</v>
      </c>
      <c r="O46" s="11">
        <v>1.3356054799999999</v>
      </c>
      <c r="P46" s="12">
        <f t="shared" si="9"/>
        <v>15.603403539999999</v>
      </c>
      <c r="Q46" s="12">
        <f t="shared" si="1"/>
        <v>-0.60418156000000067</v>
      </c>
      <c r="R46" s="12">
        <f t="shared" si="3"/>
        <v>-3.7277704005391938</v>
      </c>
    </row>
    <row r="47" spans="1:18" ht="15" customHeight="1" x14ac:dyDescent="0.25">
      <c r="A47" s="1"/>
      <c r="B47" s="20" t="s">
        <v>60</v>
      </c>
      <c r="C47" s="14">
        <v>6.2230335600000002</v>
      </c>
      <c r="D47" s="14">
        <v>0.74952670999999993</v>
      </c>
      <c r="E47" s="14">
        <v>0.50666433</v>
      </c>
      <c r="F47" s="14">
        <v>0.3921926</v>
      </c>
      <c r="G47" s="14">
        <v>0.51402566999999999</v>
      </c>
      <c r="H47" s="14">
        <v>0.49299326999999998</v>
      </c>
      <c r="I47" s="14">
        <v>0.38475889000000002</v>
      </c>
      <c r="J47" s="14">
        <v>0.50004212000000003</v>
      </c>
      <c r="K47" s="14">
        <v>0.44095870000000004</v>
      </c>
      <c r="L47" s="14">
        <v>0.46235195000000001</v>
      </c>
      <c r="M47" s="14">
        <v>0.51205646000000005</v>
      </c>
      <c r="N47" s="14">
        <v>0.49943702000000001</v>
      </c>
      <c r="O47" s="14">
        <v>0.45741345999999999</v>
      </c>
      <c r="P47" s="15">
        <f t="shared" si="9"/>
        <v>5.9124211799999999</v>
      </c>
      <c r="Q47" s="15">
        <f t="shared" si="1"/>
        <v>-0.31061238000000024</v>
      </c>
      <c r="R47" s="15">
        <f t="shared" si="3"/>
        <v>-4.9913338407257477</v>
      </c>
    </row>
    <row r="48" spans="1:18" ht="21" customHeight="1" x14ac:dyDescent="0.25">
      <c r="A48" s="1"/>
      <c r="B48" s="19" t="s">
        <v>61</v>
      </c>
      <c r="C48" s="11">
        <v>155.69336103999998</v>
      </c>
      <c r="D48" s="11">
        <v>6.4197539100000007</v>
      </c>
      <c r="E48" s="11">
        <v>6.5166756299999999</v>
      </c>
      <c r="F48" s="11">
        <v>12.592303749999999</v>
      </c>
      <c r="G48" s="11">
        <v>8.3330947599999998</v>
      </c>
      <c r="H48" s="11">
        <v>9.1502413199999992</v>
      </c>
      <c r="I48" s="11">
        <v>7.7108752300000001</v>
      </c>
      <c r="J48" s="11">
        <v>8.6861109400000007</v>
      </c>
      <c r="K48" s="11">
        <v>9.6165328399999996</v>
      </c>
      <c r="L48" s="11">
        <v>5.7983762900000002</v>
      </c>
      <c r="M48" s="11">
        <v>5.5114645499999995</v>
      </c>
      <c r="N48" s="11">
        <v>6.64213304</v>
      </c>
      <c r="O48" s="11">
        <v>7.3866824399999995</v>
      </c>
      <c r="P48" s="12">
        <f t="shared" si="9"/>
        <v>94.364244700000015</v>
      </c>
      <c r="Q48" s="12">
        <f t="shared" si="1"/>
        <v>-61.32911633999997</v>
      </c>
      <c r="R48" s="12">
        <f t="shared" si="3"/>
        <v>-39.390964348340837</v>
      </c>
    </row>
    <row r="49" spans="1:18" ht="21" customHeight="1" x14ac:dyDescent="0.25">
      <c r="A49" s="1"/>
      <c r="B49" s="19" t="s">
        <v>62</v>
      </c>
      <c r="C49" s="11">
        <v>33.198806390000001</v>
      </c>
      <c r="D49" s="11">
        <v>0</v>
      </c>
      <c r="E49" s="11">
        <v>0</v>
      </c>
      <c r="F49" s="11">
        <v>16.347662060000001</v>
      </c>
      <c r="G49" s="11">
        <v>0</v>
      </c>
      <c r="H49" s="11">
        <v>0.69210187000000001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2">
        <f t="shared" si="9"/>
        <v>17.039763929999999</v>
      </c>
      <c r="Q49" s="12">
        <f t="shared" si="1"/>
        <v>-16.159042460000002</v>
      </c>
      <c r="R49" s="12">
        <f t="shared" si="3"/>
        <v>-48.673564555824989</v>
      </c>
    </row>
    <row r="50" spans="1:18" ht="21" customHeight="1" x14ac:dyDescent="0.25">
      <c r="A50" s="1"/>
      <c r="B50" s="19" t="s">
        <v>63</v>
      </c>
      <c r="C50" s="11">
        <v>49.663164700000003</v>
      </c>
      <c r="D50" s="11">
        <v>4.6671940599999999</v>
      </c>
      <c r="E50" s="11">
        <v>4.3321092500000002</v>
      </c>
      <c r="F50" s="11">
        <v>4.1656390999999999</v>
      </c>
      <c r="G50" s="11">
        <v>4.4084363599999996</v>
      </c>
      <c r="H50" s="11">
        <v>4.2129804200000001</v>
      </c>
      <c r="I50" s="11">
        <v>4.4504408199999999</v>
      </c>
      <c r="J50" s="11">
        <v>3.8309054299999996</v>
      </c>
      <c r="K50" s="11">
        <v>4.4902115199999999</v>
      </c>
      <c r="L50" s="11">
        <v>4.4608948000000002</v>
      </c>
      <c r="M50" s="11">
        <v>4.1314884899999997</v>
      </c>
      <c r="N50" s="11">
        <v>4.5883716100000003</v>
      </c>
      <c r="O50" s="11">
        <v>4.3159909900000004</v>
      </c>
      <c r="P50" s="12">
        <f t="shared" si="9"/>
        <v>52.054662850000007</v>
      </c>
      <c r="Q50" s="12">
        <f t="shared" si="1"/>
        <v>2.3914981500000039</v>
      </c>
      <c r="R50" s="12">
        <f t="shared" si="3"/>
        <v>4.8154364798262721</v>
      </c>
    </row>
    <row r="51" spans="1:18" ht="6" hidden="1" customHeight="1" x14ac:dyDescent="0.25">
      <c r="A51" s="1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3"/>
    </row>
    <row r="52" spans="1:18" ht="6" customHeight="1" x14ac:dyDescent="0.25">
      <c r="A52" s="1"/>
      <c r="B52" s="2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21" customHeight="1" x14ac:dyDescent="0.25">
      <c r="A53" s="1"/>
      <c r="B53" s="25" t="s">
        <v>64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36" customHeight="1" x14ac:dyDescent="0.25">
      <c r="A55" s="1"/>
      <c r="B55" s="42" t="s">
        <v>65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ht="36" customHeight="1" x14ac:dyDescent="0.25">
      <c r="A56" s="1"/>
      <c r="B56" s="42" t="s">
        <v>75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</sheetData>
  <mergeCells count="7">
    <mergeCell ref="B56:R56"/>
    <mergeCell ref="B2:R2"/>
    <mergeCell ref="B3:R3"/>
    <mergeCell ref="B5:B6"/>
    <mergeCell ref="D5:P5"/>
    <mergeCell ref="Q5:R5"/>
    <mergeCell ref="B55:R55"/>
  </mergeCells>
  <pageMargins left="0.6" right="0.48" top="0.41" bottom="0.42" header="0.3" footer="0.3"/>
  <pageSetup scale="63" fitToHeight="0" orientation="landscape" r:id="rId1"/>
  <ignoredErrors>
    <ignoredError sqref="C12:P12 P10:P11 P13:P45 P46:P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48F55-9546-44F2-A1D4-D2670CFAEA2D}">
  <dimension ref="A1:I56"/>
  <sheetViews>
    <sheetView showGridLines="0" workbookViewId="0">
      <selection activeCell="D63" sqref="D63"/>
    </sheetView>
  </sheetViews>
  <sheetFormatPr baseColWidth="10" defaultRowHeight="12.75" x14ac:dyDescent="0.2"/>
  <cols>
    <col min="1" max="1" width="1.7109375" style="27" customWidth="1"/>
    <col min="2" max="2" width="62.7109375" style="27" customWidth="1"/>
    <col min="3" max="5" width="12.42578125" style="27" customWidth="1"/>
    <col min="6" max="7" width="14.5703125" style="27" customWidth="1"/>
    <col min="8" max="8" width="12.28515625" style="27" customWidth="1"/>
    <col min="9" max="9" width="9.7109375" style="27" customWidth="1"/>
    <col min="10" max="64" width="11.42578125" style="27"/>
    <col min="65" max="65" width="1.7109375" style="27" customWidth="1"/>
    <col min="66" max="66" width="62.7109375" style="27" customWidth="1"/>
    <col min="67" max="69" width="12.42578125" style="27" customWidth="1"/>
    <col min="70" max="70" width="12.28515625" style="27" customWidth="1"/>
    <col min="71" max="71" width="9.7109375" style="27" customWidth="1"/>
    <col min="72" max="72" width="12.28515625" style="27" customWidth="1"/>
    <col min="73" max="73" width="9.7109375" style="27" customWidth="1"/>
    <col min="74" max="74" width="1.7109375" style="27" customWidth="1"/>
    <col min="75" max="75" width="12.42578125" style="27" customWidth="1"/>
    <col min="76" max="76" width="12.85546875" style="27" customWidth="1"/>
    <col min="77" max="77" width="12.42578125" style="27" customWidth="1"/>
    <col min="78" max="78" width="13" style="27" customWidth="1"/>
    <col min="79" max="320" width="11.42578125" style="27"/>
    <col min="321" max="321" width="1.7109375" style="27" customWidth="1"/>
    <col min="322" max="322" width="62.7109375" style="27" customWidth="1"/>
    <col min="323" max="325" width="12.42578125" style="27" customWidth="1"/>
    <col min="326" max="326" width="12.28515625" style="27" customWidth="1"/>
    <col min="327" max="327" width="9.7109375" style="27" customWidth="1"/>
    <col min="328" max="328" width="12.28515625" style="27" customWidth="1"/>
    <col min="329" max="329" width="9.7109375" style="27" customWidth="1"/>
    <col min="330" max="330" width="1.7109375" style="27" customWidth="1"/>
    <col min="331" max="331" width="12.42578125" style="27" customWidth="1"/>
    <col min="332" max="332" width="12.85546875" style="27" customWidth="1"/>
    <col min="333" max="333" width="12.42578125" style="27" customWidth="1"/>
    <col min="334" max="334" width="13" style="27" customWidth="1"/>
    <col min="335" max="576" width="11.42578125" style="27"/>
    <col min="577" max="577" width="1.7109375" style="27" customWidth="1"/>
    <col min="578" max="578" width="62.7109375" style="27" customWidth="1"/>
    <col min="579" max="581" width="12.42578125" style="27" customWidth="1"/>
    <col min="582" max="582" width="12.28515625" style="27" customWidth="1"/>
    <col min="583" max="583" width="9.7109375" style="27" customWidth="1"/>
    <col min="584" max="584" width="12.28515625" style="27" customWidth="1"/>
    <col min="585" max="585" width="9.7109375" style="27" customWidth="1"/>
    <col min="586" max="586" width="1.7109375" style="27" customWidth="1"/>
    <col min="587" max="587" width="12.42578125" style="27" customWidth="1"/>
    <col min="588" max="588" width="12.85546875" style="27" customWidth="1"/>
    <col min="589" max="589" width="12.42578125" style="27" customWidth="1"/>
    <col min="590" max="590" width="13" style="27" customWidth="1"/>
    <col min="591" max="832" width="11.42578125" style="27"/>
    <col min="833" max="833" width="1.7109375" style="27" customWidth="1"/>
    <col min="834" max="834" width="62.7109375" style="27" customWidth="1"/>
    <col min="835" max="837" width="12.42578125" style="27" customWidth="1"/>
    <col min="838" max="838" width="12.28515625" style="27" customWidth="1"/>
    <col min="839" max="839" width="9.7109375" style="27" customWidth="1"/>
    <col min="840" max="840" width="12.28515625" style="27" customWidth="1"/>
    <col min="841" max="841" width="9.7109375" style="27" customWidth="1"/>
    <col min="842" max="842" width="1.7109375" style="27" customWidth="1"/>
    <col min="843" max="843" width="12.42578125" style="27" customWidth="1"/>
    <col min="844" max="844" width="12.85546875" style="27" customWidth="1"/>
    <col min="845" max="845" width="12.42578125" style="27" customWidth="1"/>
    <col min="846" max="846" width="13" style="27" customWidth="1"/>
    <col min="847" max="1088" width="11.42578125" style="27"/>
    <col min="1089" max="1089" width="1.7109375" style="27" customWidth="1"/>
    <col min="1090" max="1090" width="62.7109375" style="27" customWidth="1"/>
    <col min="1091" max="1093" width="12.42578125" style="27" customWidth="1"/>
    <col min="1094" max="1094" width="12.28515625" style="27" customWidth="1"/>
    <col min="1095" max="1095" width="9.7109375" style="27" customWidth="1"/>
    <col min="1096" max="1096" width="12.28515625" style="27" customWidth="1"/>
    <col min="1097" max="1097" width="9.7109375" style="27" customWidth="1"/>
    <col min="1098" max="1098" width="1.7109375" style="27" customWidth="1"/>
    <col min="1099" max="1099" width="12.42578125" style="27" customWidth="1"/>
    <col min="1100" max="1100" width="12.85546875" style="27" customWidth="1"/>
    <col min="1101" max="1101" width="12.42578125" style="27" customWidth="1"/>
    <col min="1102" max="1102" width="13" style="27" customWidth="1"/>
    <col min="1103" max="1344" width="11.42578125" style="27"/>
    <col min="1345" max="1345" width="1.7109375" style="27" customWidth="1"/>
    <col min="1346" max="1346" width="62.7109375" style="27" customWidth="1"/>
    <col min="1347" max="1349" width="12.42578125" style="27" customWidth="1"/>
    <col min="1350" max="1350" width="12.28515625" style="27" customWidth="1"/>
    <col min="1351" max="1351" width="9.7109375" style="27" customWidth="1"/>
    <col min="1352" max="1352" width="12.28515625" style="27" customWidth="1"/>
    <col min="1353" max="1353" width="9.7109375" style="27" customWidth="1"/>
    <col min="1354" max="1354" width="1.7109375" style="27" customWidth="1"/>
    <col min="1355" max="1355" width="12.42578125" style="27" customWidth="1"/>
    <col min="1356" max="1356" width="12.85546875" style="27" customWidth="1"/>
    <col min="1357" max="1357" width="12.42578125" style="27" customWidth="1"/>
    <col min="1358" max="1358" width="13" style="27" customWidth="1"/>
    <col min="1359" max="1600" width="11.42578125" style="27"/>
    <col min="1601" max="1601" width="1.7109375" style="27" customWidth="1"/>
    <col min="1602" max="1602" width="62.7109375" style="27" customWidth="1"/>
    <col min="1603" max="1605" width="12.42578125" style="27" customWidth="1"/>
    <col min="1606" max="1606" width="12.28515625" style="27" customWidth="1"/>
    <col min="1607" max="1607" width="9.7109375" style="27" customWidth="1"/>
    <col min="1608" max="1608" width="12.28515625" style="27" customWidth="1"/>
    <col min="1609" max="1609" width="9.7109375" style="27" customWidth="1"/>
    <col min="1610" max="1610" width="1.7109375" style="27" customWidth="1"/>
    <col min="1611" max="1611" width="12.42578125" style="27" customWidth="1"/>
    <col min="1612" max="1612" width="12.85546875" style="27" customWidth="1"/>
    <col min="1613" max="1613" width="12.42578125" style="27" customWidth="1"/>
    <col min="1614" max="1614" width="13" style="27" customWidth="1"/>
    <col min="1615" max="1856" width="11.42578125" style="27"/>
    <col min="1857" max="1857" width="1.7109375" style="27" customWidth="1"/>
    <col min="1858" max="1858" width="62.7109375" style="27" customWidth="1"/>
    <col min="1859" max="1861" width="12.42578125" style="27" customWidth="1"/>
    <col min="1862" max="1862" width="12.28515625" style="27" customWidth="1"/>
    <col min="1863" max="1863" width="9.7109375" style="27" customWidth="1"/>
    <col min="1864" max="1864" width="12.28515625" style="27" customWidth="1"/>
    <col min="1865" max="1865" width="9.7109375" style="27" customWidth="1"/>
    <col min="1866" max="1866" width="1.7109375" style="27" customWidth="1"/>
    <col min="1867" max="1867" width="12.42578125" style="27" customWidth="1"/>
    <col min="1868" max="1868" width="12.85546875" style="27" customWidth="1"/>
    <col min="1869" max="1869" width="12.42578125" style="27" customWidth="1"/>
    <col min="1870" max="1870" width="13" style="27" customWidth="1"/>
    <col min="1871" max="2112" width="11.42578125" style="27"/>
    <col min="2113" max="2113" width="1.7109375" style="27" customWidth="1"/>
    <col min="2114" max="2114" width="62.7109375" style="27" customWidth="1"/>
    <col min="2115" max="2117" width="12.42578125" style="27" customWidth="1"/>
    <col min="2118" max="2118" width="12.28515625" style="27" customWidth="1"/>
    <col min="2119" max="2119" width="9.7109375" style="27" customWidth="1"/>
    <col min="2120" max="2120" width="12.28515625" style="27" customWidth="1"/>
    <col min="2121" max="2121" width="9.7109375" style="27" customWidth="1"/>
    <col min="2122" max="2122" width="1.7109375" style="27" customWidth="1"/>
    <col min="2123" max="2123" width="12.42578125" style="27" customWidth="1"/>
    <col min="2124" max="2124" width="12.85546875" style="27" customWidth="1"/>
    <col min="2125" max="2125" width="12.42578125" style="27" customWidth="1"/>
    <col min="2126" max="2126" width="13" style="27" customWidth="1"/>
    <col min="2127" max="2368" width="11.42578125" style="27"/>
    <col min="2369" max="2369" width="1.7109375" style="27" customWidth="1"/>
    <col min="2370" max="2370" width="62.7109375" style="27" customWidth="1"/>
    <col min="2371" max="2373" width="12.42578125" style="27" customWidth="1"/>
    <col min="2374" max="2374" width="12.28515625" style="27" customWidth="1"/>
    <col min="2375" max="2375" width="9.7109375" style="27" customWidth="1"/>
    <col min="2376" max="2376" width="12.28515625" style="27" customWidth="1"/>
    <col min="2377" max="2377" width="9.7109375" style="27" customWidth="1"/>
    <col min="2378" max="2378" width="1.7109375" style="27" customWidth="1"/>
    <col min="2379" max="2379" width="12.42578125" style="27" customWidth="1"/>
    <col min="2380" max="2380" width="12.85546875" style="27" customWidth="1"/>
    <col min="2381" max="2381" width="12.42578125" style="27" customWidth="1"/>
    <col min="2382" max="2382" width="13" style="27" customWidth="1"/>
    <col min="2383" max="2624" width="11.42578125" style="27"/>
    <col min="2625" max="2625" width="1.7109375" style="27" customWidth="1"/>
    <col min="2626" max="2626" width="62.7109375" style="27" customWidth="1"/>
    <col min="2627" max="2629" width="12.42578125" style="27" customWidth="1"/>
    <col min="2630" max="2630" width="12.28515625" style="27" customWidth="1"/>
    <col min="2631" max="2631" width="9.7109375" style="27" customWidth="1"/>
    <col min="2632" max="2632" width="12.28515625" style="27" customWidth="1"/>
    <col min="2633" max="2633" width="9.7109375" style="27" customWidth="1"/>
    <col min="2634" max="2634" width="1.7109375" style="27" customWidth="1"/>
    <col min="2635" max="2635" width="12.42578125" style="27" customWidth="1"/>
    <col min="2636" max="2636" width="12.85546875" style="27" customWidth="1"/>
    <col min="2637" max="2637" width="12.42578125" style="27" customWidth="1"/>
    <col min="2638" max="2638" width="13" style="27" customWidth="1"/>
    <col min="2639" max="2880" width="11.42578125" style="27"/>
    <col min="2881" max="2881" width="1.7109375" style="27" customWidth="1"/>
    <col min="2882" max="2882" width="62.7109375" style="27" customWidth="1"/>
    <col min="2883" max="2885" width="12.42578125" style="27" customWidth="1"/>
    <col min="2886" max="2886" width="12.28515625" style="27" customWidth="1"/>
    <col min="2887" max="2887" width="9.7109375" style="27" customWidth="1"/>
    <col min="2888" max="2888" width="12.28515625" style="27" customWidth="1"/>
    <col min="2889" max="2889" width="9.7109375" style="27" customWidth="1"/>
    <col min="2890" max="2890" width="1.7109375" style="27" customWidth="1"/>
    <col min="2891" max="2891" width="12.42578125" style="27" customWidth="1"/>
    <col min="2892" max="2892" width="12.85546875" style="27" customWidth="1"/>
    <col min="2893" max="2893" width="12.42578125" style="27" customWidth="1"/>
    <col min="2894" max="2894" width="13" style="27" customWidth="1"/>
    <col min="2895" max="3136" width="11.42578125" style="27"/>
    <col min="3137" max="3137" width="1.7109375" style="27" customWidth="1"/>
    <col min="3138" max="3138" width="62.7109375" style="27" customWidth="1"/>
    <col min="3139" max="3141" width="12.42578125" style="27" customWidth="1"/>
    <col min="3142" max="3142" width="12.28515625" style="27" customWidth="1"/>
    <col min="3143" max="3143" width="9.7109375" style="27" customWidth="1"/>
    <col min="3144" max="3144" width="12.28515625" style="27" customWidth="1"/>
    <col min="3145" max="3145" width="9.7109375" style="27" customWidth="1"/>
    <col min="3146" max="3146" width="1.7109375" style="27" customWidth="1"/>
    <col min="3147" max="3147" width="12.42578125" style="27" customWidth="1"/>
    <col min="3148" max="3148" width="12.85546875" style="27" customWidth="1"/>
    <col min="3149" max="3149" width="12.42578125" style="27" customWidth="1"/>
    <col min="3150" max="3150" width="13" style="27" customWidth="1"/>
    <col min="3151" max="3392" width="11.42578125" style="27"/>
    <col min="3393" max="3393" width="1.7109375" style="27" customWidth="1"/>
    <col min="3394" max="3394" width="62.7109375" style="27" customWidth="1"/>
    <col min="3395" max="3397" width="12.42578125" style="27" customWidth="1"/>
    <col min="3398" max="3398" width="12.28515625" style="27" customWidth="1"/>
    <col min="3399" max="3399" width="9.7109375" style="27" customWidth="1"/>
    <col min="3400" max="3400" width="12.28515625" style="27" customWidth="1"/>
    <col min="3401" max="3401" width="9.7109375" style="27" customWidth="1"/>
    <col min="3402" max="3402" width="1.7109375" style="27" customWidth="1"/>
    <col min="3403" max="3403" width="12.42578125" style="27" customWidth="1"/>
    <col min="3404" max="3404" width="12.85546875" style="27" customWidth="1"/>
    <col min="3405" max="3405" width="12.42578125" style="27" customWidth="1"/>
    <col min="3406" max="3406" width="13" style="27" customWidth="1"/>
    <col min="3407" max="3648" width="11.42578125" style="27"/>
    <col min="3649" max="3649" width="1.7109375" style="27" customWidth="1"/>
    <col min="3650" max="3650" width="62.7109375" style="27" customWidth="1"/>
    <col min="3651" max="3653" width="12.42578125" style="27" customWidth="1"/>
    <col min="3654" max="3654" width="12.28515625" style="27" customWidth="1"/>
    <col min="3655" max="3655" width="9.7109375" style="27" customWidth="1"/>
    <col min="3656" max="3656" width="12.28515625" style="27" customWidth="1"/>
    <col min="3657" max="3657" width="9.7109375" style="27" customWidth="1"/>
    <col min="3658" max="3658" width="1.7109375" style="27" customWidth="1"/>
    <col min="3659" max="3659" width="12.42578125" style="27" customWidth="1"/>
    <col min="3660" max="3660" width="12.85546875" style="27" customWidth="1"/>
    <col min="3661" max="3661" width="12.42578125" style="27" customWidth="1"/>
    <col min="3662" max="3662" width="13" style="27" customWidth="1"/>
    <col min="3663" max="3904" width="11.42578125" style="27"/>
    <col min="3905" max="3905" width="1.7109375" style="27" customWidth="1"/>
    <col min="3906" max="3906" width="62.7109375" style="27" customWidth="1"/>
    <col min="3907" max="3909" width="12.42578125" style="27" customWidth="1"/>
    <col min="3910" max="3910" width="12.28515625" style="27" customWidth="1"/>
    <col min="3911" max="3911" width="9.7109375" style="27" customWidth="1"/>
    <col min="3912" max="3912" width="12.28515625" style="27" customWidth="1"/>
    <col min="3913" max="3913" width="9.7109375" style="27" customWidth="1"/>
    <col min="3914" max="3914" width="1.7109375" style="27" customWidth="1"/>
    <col min="3915" max="3915" width="12.42578125" style="27" customWidth="1"/>
    <col min="3916" max="3916" width="12.85546875" style="27" customWidth="1"/>
    <col min="3917" max="3917" width="12.42578125" style="27" customWidth="1"/>
    <col min="3918" max="3918" width="13" style="27" customWidth="1"/>
    <col min="3919" max="4160" width="11.42578125" style="27"/>
    <col min="4161" max="4161" width="1.7109375" style="27" customWidth="1"/>
    <col min="4162" max="4162" width="62.7109375" style="27" customWidth="1"/>
    <col min="4163" max="4165" width="12.42578125" style="27" customWidth="1"/>
    <col min="4166" max="4166" width="12.28515625" style="27" customWidth="1"/>
    <col min="4167" max="4167" width="9.7109375" style="27" customWidth="1"/>
    <col min="4168" max="4168" width="12.28515625" style="27" customWidth="1"/>
    <col min="4169" max="4169" width="9.7109375" style="27" customWidth="1"/>
    <col min="4170" max="4170" width="1.7109375" style="27" customWidth="1"/>
    <col min="4171" max="4171" width="12.42578125" style="27" customWidth="1"/>
    <col min="4172" max="4172" width="12.85546875" style="27" customWidth="1"/>
    <col min="4173" max="4173" width="12.42578125" style="27" customWidth="1"/>
    <col min="4174" max="4174" width="13" style="27" customWidth="1"/>
    <col min="4175" max="4416" width="11.42578125" style="27"/>
    <col min="4417" max="4417" width="1.7109375" style="27" customWidth="1"/>
    <col min="4418" max="4418" width="62.7109375" style="27" customWidth="1"/>
    <col min="4419" max="4421" width="12.42578125" style="27" customWidth="1"/>
    <col min="4422" max="4422" width="12.28515625" style="27" customWidth="1"/>
    <col min="4423" max="4423" width="9.7109375" style="27" customWidth="1"/>
    <col min="4424" max="4424" width="12.28515625" style="27" customWidth="1"/>
    <col min="4425" max="4425" width="9.7109375" style="27" customWidth="1"/>
    <col min="4426" max="4426" width="1.7109375" style="27" customWidth="1"/>
    <col min="4427" max="4427" width="12.42578125" style="27" customWidth="1"/>
    <col min="4428" max="4428" width="12.85546875" style="27" customWidth="1"/>
    <col min="4429" max="4429" width="12.42578125" style="27" customWidth="1"/>
    <col min="4430" max="4430" width="13" style="27" customWidth="1"/>
    <col min="4431" max="4672" width="11.42578125" style="27"/>
    <col min="4673" max="4673" width="1.7109375" style="27" customWidth="1"/>
    <col min="4674" max="4674" width="62.7109375" style="27" customWidth="1"/>
    <col min="4675" max="4677" width="12.42578125" style="27" customWidth="1"/>
    <col min="4678" max="4678" width="12.28515625" style="27" customWidth="1"/>
    <col min="4679" max="4679" width="9.7109375" style="27" customWidth="1"/>
    <col min="4680" max="4680" width="12.28515625" style="27" customWidth="1"/>
    <col min="4681" max="4681" width="9.7109375" style="27" customWidth="1"/>
    <col min="4682" max="4682" width="1.7109375" style="27" customWidth="1"/>
    <col min="4683" max="4683" width="12.42578125" style="27" customWidth="1"/>
    <col min="4684" max="4684" width="12.85546875" style="27" customWidth="1"/>
    <col min="4685" max="4685" width="12.42578125" style="27" customWidth="1"/>
    <col min="4686" max="4686" width="13" style="27" customWidth="1"/>
    <col min="4687" max="4928" width="11.42578125" style="27"/>
    <col min="4929" max="4929" width="1.7109375" style="27" customWidth="1"/>
    <col min="4930" max="4930" width="62.7109375" style="27" customWidth="1"/>
    <col min="4931" max="4933" width="12.42578125" style="27" customWidth="1"/>
    <col min="4934" max="4934" width="12.28515625" style="27" customWidth="1"/>
    <col min="4935" max="4935" width="9.7109375" style="27" customWidth="1"/>
    <col min="4936" max="4936" width="12.28515625" style="27" customWidth="1"/>
    <col min="4937" max="4937" width="9.7109375" style="27" customWidth="1"/>
    <col min="4938" max="4938" width="1.7109375" style="27" customWidth="1"/>
    <col min="4939" max="4939" width="12.42578125" style="27" customWidth="1"/>
    <col min="4940" max="4940" width="12.85546875" style="27" customWidth="1"/>
    <col min="4941" max="4941" width="12.42578125" style="27" customWidth="1"/>
    <col min="4942" max="4942" width="13" style="27" customWidth="1"/>
    <col min="4943" max="5184" width="11.42578125" style="27"/>
    <col min="5185" max="5185" width="1.7109375" style="27" customWidth="1"/>
    <col min="5186" max="5186" width="62.7109375" style="27" customWidth="1"/>
    <col min="5187" max="5189" width="12.42578125" style="27" customWidth="1"/>
    <col min="5190" max="5190" width="12.28515625" style="27" customWidth="1"/>
    <col min="5191" max="5191" width="9.7109375" style="27" customWidth="1"/>
    <col min="5192" max="5192" width="12.28515625" style="27" customWidth="1"/>
    <col min="5193" max="5193" width="9.7109375" style="27" customWidth="1"/>
    <col min="5194" max="5194" width="1.7109375" style="27" customWidth="1"/>
    <col min="5195" max="5195" width="12.42578125" style="27" customWidth="1"/>
    <col min="5196" max="5196" width="12.85546875" style="27" customWidth="1"/>
    <col min="5197" max="5197" width="12.42578125" style="27" customWidth="1"/>
    <col min="5198" max="5198" width="13" style="27" customWidth="1"/>
    <col min="5199" max="5440" width="11.42578125" style="27"/>
    <col min="5441" max="5441" width="1.7109375" style="27" customWidth="1"/>
    <col min="5442" max="5442" width="62.7109375" style="27" customWidth="1"/>
    <col min="5443" max="5445" width="12.42578125" style="27" customWidth="1"/>
    <col min="5446" max="5446" width="12.28515625" style="27" customWidth="1"/>
    <col min="5447" max="5447" width="9.7109375" style="27" customWidth="1"/>
    <col min="5448" max="5448" width="12.28515625" style="27" customWidth="1"/>
    <col min="5449" max="5449" width="9.7109375" style="27" customWidth="1"/>
    <col min="5450" max="5450" width="1.7109375" style="27" customWidth="1"/>
    <col min="5451" max="5451" width="12.42578125" style="27" customWidth="1"/>
    <col min="5452" max="5452" width="12.85546875" style="27" customWidth="1"/>
    <col min="5453" max="5453" width="12.42578125" style="27" customWidth="1"/>
    <col min="5454" max="5454" width="13" style="27" customWidth="1"/>
    <col min="5455" max="5696" width="11.42578125" style="27"/>
    <col min="5697" max="5697" width="1.7109375" style="27" customWidth="1"/>
    <col min="5698" max="5698" width="62.7109375" style="27" customWidth="1"/>
    <col min="5699" max="5701" width="12.42578125" style="27" customWidth="1"/>
    <col min="5702" max="5702" width="12.28515625" style="27" customWidth="1"/>
    <col min="5703" max="5703" width="9.7109375" style="27" customWidth="1"/>
    <col min="5704" max="5704" width="12.28515625" style="27" customWidth="1"/>
    <col min="5705" max="5705" width="9.7109375" style="27" customWidth="1"/>
    <col min="5706" max="5706" width="1.7109375" style="27" customWidth="1"/>
    <col min="5707" max="5707" width="12.42578125" style="27" customWidth="1"/>
    <col min="5708" max="5708" width="12.85546875" style="27" customWidth="1"/>
    <col min="5709" max="5709" width="12.42578125" style="27" customWidth="1"/>
    <col min="5710" max="5710" width="13" style="27" customWidth="1"/>
    <col min="5711" max="5952" width="11.42578125" style="27"/>
    <col min="5953" max="5953" width="1.7109375" style="27" customWidth="1"/>
    <col min="5954" max="5954" width="62.7109375" style="27" customWidth="1"/>
    <col min="5955" max="5957" width="12.42578125" style="27" customWidth="1"/>
    <col min="5958" max="5958" width="12.28515625" style="27" customWidth="1"/>
    <col min="5959" max="5959" width="9.7109375" style="27" customWidth="1"/>
    <col min="5960" max="5960" width="12.28515625" style="27" customWidth="1"/>
    <col min="5961" max="5961" width="9.7109375" style="27" customWidth="1"/>
    <col min="5962" max="5962" width="1.7109375" style="27" customWidth="1"/>
    <col min="5963" max="5963" width="12.42578125" style="27" customWidth="1"/>
    <col min="5964" max="5964" width="12.85546875" style="27" customWidth="1"/>
    <col min="5965" max="5965" width="12.42578125" style="27" customWidth="1"/>
    <col min="5966" max="5966" width="13" style="27" customWidth="1"/>
    <col min="5967" max="6208" width="11.42578125" style="27"/>
    <col min="6209" max="6209" width="1.7109375" style="27" customWidth="1"/>
    <col min="6210" max="6210" width="62.7109375" style="27" customWidth="1"/>
    <col min="6211" max="6213" width="12.42578125" style="27" customWidth="1"/>
    <col min="6214" max="6214" width="12.28515625" style="27" customWidth="1"/>
    <col min="6215" max="6215" width="9.7109375" style="27" customWidth="1"/>
    <col min="6216" max="6216" width="12.28515625" style="27" customWidth="1"/>
    <col min="6217" max="6217" width="9.7109375" style="27" customWidth="1"/>
    <col min="6218" max="6218" width="1.7109375" style="27" customWidth="1"/>
    <col min="6219" max="6219" width="12.42578125" style="27" customWidth="1"/>
    <col min="6220" max="6220" width="12.85546875" style="27" customWidth="1"/>
    <col min="6221" max="6221" width="12.42578125" style="27" customWidth="1"/>
    <col min="6222" max="6222" width="13" style="27" customWidth="1"/>
    <col min="6223" max="6464" width="11.42578125" style="27"/>
    <col min="6465" max="6465" width="1.7109375" style="27" customWidth="1"/>
    <col min="6466" max="6466" width="62.7109375" style="27" customWidth="1"/>
    <col min="6467" max="6469" width="12.42578125" style="27" customWidth="1"/>
    <col min="6470" max="6470" width="12.28515625" style="27" customWidth="1"/>
    <col min="6471" max="6471" width="9.7109375" style="27" customWidth="1"/>
    <col min="6472" max="6472" width="12.28515625" style="27" customWidth="1"/>
    <col min="6473" max="6473" width="9.7109375" style="27" customWidth="1"/>
    <col min="6474" max="6474" width="1.7109375" style="27" customWidth="1"/>
    <col min="6475" max="6475" width="12.42578125" style="27" customWidth="1"/>
    <col min="6476" max="6476" width="12.85546875" style="27" customWidth="1"/>
    <col min="6477" max="6477" width="12.42578125" style="27" customWidth="1"/>
    <col min="6478" max="6478" width="13" style="27" customWidth="1"/>
    <col min="6479" max="6720" width="11.42578125" style="27"/>
    <col min="6721" max="6721" width="1.7109375" style="27" customWidth="1"/>
    <col min="6722" max="6722" width="62.7109375" style="27" customWidth="1"/>
    <col min="6723" max="6725" width="12.42578125" style="27" customWidth="1"/>
    <col min="6726" max="6726" width="12.28515625" style="27" customWidth="1"/>
    <col min="6727" max="6727" width="9.7109375" style="27" customWidth="1"/>
    <col min="6728" max="6728" width="12.28515625" style="27" customWidth="1"/>
    <col min="6729" max="6729" width="9.7109375" style="27" customWidth="1"/>
    <col min="6730" max="6730" width="1.7109375" style="27" customWidth="1"/>
    <col min="6731" max="6731" width="12.42578125" style="27" customWidth="1"/>
    <col min="6732" max="6732" width="12.85546875" style="27" customWidth="1"/>
    <col min="6733" max="6733" width="12.42578125" style="27" customWidth="1"/>
    <col min="6734" max="6734" width="13" style="27" customWidth="1"/>
    <col min="6735" max="6976" width="11.42578125" style="27"/>
    <col min="6977" max="6977" width="1.7109375" style="27" customWidth="1"/>
    <col min="6978" max="6978" width="62.7109375" style="27" customWidth="1"/>
    <col min="6979" max="6981" width="12.42578125" style="27" customWidth="1"/>
    <col min="6982" max="6982" width="12.28515625" style="27" customWidth="1"/>
    <col min="6983" max="6983" width="9.7109375" style="27" customWidth="1"/>
    <col min="6984" max="6984" width="12.28515625" style="27" customWidth="1"/>
    <col min="6985" max="6985" width="9.7109375" style="27" customWidth="1"/>
    <col min="6986" max="6986" width="1.7109375" style="27" customWidth="1"/>
    <col min="6987" max="6987" width="12.42578125" style="27" customWidth="1"/>
    <col min="6988" max="6988" width="12.85546875" style="27" customWidth="1"/>
    <col min="6989" max="6989" width="12.42578125" style="27" customWidth="1"/>
    <col min="6990" max="6990" width="13" style="27" customWidth="1"/>
    <col min="6991" max="7232" width="11.42578125" style="27"/>
    <col min="7233" max="7233" width="1.7109375" style="27" customWidth="1"/>
    <col min="7234" max="7234" width="62.7109375" style="27" customWidth="1"/>
    <col min="7235" max="7237" width="12.42578125" style="27" customWidth="1"/>
    <col min="7238" max="7238" width="12.28515625" style="27" customWidth="1"/>
    <col min="7239" max="7239" width="9.7109375" style="27" customWidth="1"/>
    <col min="7240" max="7240" width="12.28515625" style="27" customWidth="1"/>
    <col min="7241" max="7241" width="9.7109375" style="27" customWidth="1"/>
    <col min="7242" max="7242" width="1.7109375" style="27" customWidth="1"/>
    <col min="7243" max="7243" width="12.42578125" style="27" customWidth="1"/>
    <col min="7244" max="7244" width="12.85546875" style="27" customWidth="1"/>
    <col min="7245" max="7245" width="12.42578125" style="27" customWidth="1"/>
    <col min="7246" max="7246" width="13" style="27" customWidth="1"/>
    <col min="7247" max="7488" width="11.42578125" style="27"/>
    <col min="7489" max="7489" width="1.7109375" style="27" customWidth="1"/>
    <col min="7490" max="7490" width="62.7109375" style="27" customWidth="1"/>
    <col min="7491" max="7493" width="12.42578125" style="27" customWidth="1"/>
    <col min="7494" max="7494" width="12.28515625" style="27" customWidth="1"/>
    <col min="7495" max="7495" width="9.7109375" style="27" customWidth="1"/>
    <col min="7496" max="7496" width="12.28515625" style="27" customWidth="1"/>
    <col min="7497" max="7497" width="9.7109375" style="27" customWidth="1"/>
    <col min="7498" max="7498" width="1.7109375" style="27" customWidth="1"/>
    <col min="7499" max="7499" width="12.42578125" style="27" customWidth="1"/>
    <col min="7500" max="7500" width="12.85546875" style="27" customWidth="1"/>
    <col min="7501" max="7501" width="12.42578125" style="27" customWidth="1"/>
    <col min="7502" max="7502" width="13" style="27" customWidth="1"/>
    <col min="7503" max="7744" width="11.42578125" style="27"/>
    <col min="7745" max="7745" width="1.7109375" style="27" customWidth="1"/>
    <col min="7746" max="7746" width="62.7109375" style="27" customWidth="1"/>
    <col min="7747" max="7749" width="12.42578125" style="27" customWidth="1"/>
    <col min="7750" max="7750" width="12.28515625" style="27" customWidth="1"/>
    <col min="7751" max="7751" width="9.7109375" style="27" customWidth="1"/>
    <col min="7752" max="7752" width="12.28515625" style="27" customWidth="1"/>
    <col min="7753" max="7753" width="9.7109375" style="27" customWidth="1"/>
    <col min="7754" max="7754" width="1.7109375" style="27" customWidth="1"/>
    <col min="7755" max="7755" width="12.42578125" style="27" customWidth="1"/>
    <col min="7756" max="7756" width="12.85546875" style="27" customWidth="1"/>
    <col min="7757" max="7757" width="12.42578125" style="27" customWidth="1"/>
    <col min="7758" max="7758" width="13" style="27" customWidth="1"/>
    <col min="7759" max="8000" width="11.42578125" style="27"/>
    <col min="8001" max="8001" width="1.7109375" style="27" customWidth="1"/>
    <col min="8002" max="8002" width="62.7109375" style="27" customWidth="1"/>
    <col min="8003" max="8005" width="12.42578125" style="27" customWidth="1"/>
    <col min="8006" max="8006" width="12.28515625" style="27" customWidth="1"/>
    <col min="8007" max="8007" width="9.7109375" style="27" customWidth="1"/>
    <col min="8008" max="8008" width="12.28515625" style="27" customWidth="1"/>
    <col min="8009" max="8009" width="9.7109375" style="27" customWidth="1"/>
    <col min="8010" max="8010" width="1.7109375" style="27" customWidth="1"/>
    <col min="8011" max="8011" width="12.42578125" style="27" customWidth="1"/>
    <col min="8012" max="8012" width="12.85546875" style="27" customWidth="1"/>
    <col min="8013" max="8013" width="12.42578125" style="27" customWidth="1"/>
    <col min="8014" max="8014" width="13" style="27" customWidth="1"/>
    <col min="8015" max="8256" width="11.42578125" style="27"/>
    <col min="8257" max="8257" width="1.7109375" style="27" customWidth="1"/>
    <col min="8258" max="8258" width="62.7109375" style="27" customWidth="1"/>
    <col min="8259" max="8261" width="12.42578125" style="27" customWidth="1"/>
    <col min="8262" max="8262" width="12.28515625" style="27" customWidth="1"/>
    <col min="8263" max="8263" width="9.7109375" style="27" customWidth="1"/>
    <col min="8264" max="8264" width="12.28515625" style="27" customWidth="1"/>
    <col min="8265" max="8265" width="9.7109375" style="27" customWidth="1"/>
    <col min="8266" max="8266" width="1.7109375" style="27" customWidth="1"/>
    <col min="8267" max="8267" width="12.42578125" style="27" customWidth="1"/>
    <col min="8268" max="8268" width="12.85546875" style="27" customWidth="1"/>
    <col min="8269" max="8269" width="12.42578125" style="27" customWidth="1"/>
    <col min="8270" max="8270" width="13" style="27" customWidth="1"/>
    <col min="8271" max="8512" width="11.42578125" style="27"/>
    <col min="8513" max="8513" width="1.7109375" style="27" customWidth="1"/>
    <col min="8514" max="8514" width="62.7109375" style="27" customWidth="1"/>
    <col min="8515" max="8517" width="12.42578125" style="27" customWidth="1"/>
    <col min="8518" max="8518" width="12.28515625" style="27" customWidth="1"/>
    <col min="8519" max="8519" width="9.7109375" style="27" customWidth="1"/>
    <col min="8520" max="8520" width="12.28515625" style="27" customWidth="1"/>
    <col min="8521" max="8521" width="9.7109375" style="27" customWidth="1"/>
    <col min="8522" max="8522" width="1.7109375" style="27" customWidth="1"/>
    <col min="8523" max="8523" width="12.42578125" style="27" customWidth="1"/>
    <col min="8524" max="8524" width="12.85546875" style="27" customWidth="1"/>
    <col min="8525" max="8525" width="12.42578125" style="27" customWidth="1"/>
    <col min="8526" max="8526" width="13" style="27" customWidth="1"/>
    <col min="8527" max="8768" width="11.42578125" style="27"/>
    <col min="8769" max="8769" width="1.7109375" style="27" customWidth="1"/>
    <col min="8770" max="8770" width="62.7109375" style="27" customWidth="1"/>
    <col min="8771" max="8773" width="12.42578125" style="27" customWidth="1"/>
    <col min="8774" max="8774" width="12.28515625" style="27" customWidth="1"/>
    <col min="8775" max="8775" width="9.7109375" style="27" customWidth="1"/>
    <col min="8776" max="8776" width="12.28515625" style="27" customWidth="1"/>
    <col min="8777" max="8777" width="9.7109375" style="27" customWidth="1"/>
    <col min="8778" max="8778" width="1.7109375" style="27" customWidth="1"/>
    <col min="8779" max="8779" width="12.42578125" style="27" customWidth="1"/>
    <col min="8780" max="8780" width="12.85546875" style="27" customWidth="1"/>
    <col min="8781" max="8781" width="12.42578125" style="27" customWidth="1"/>
    <col min="8782" max="8782" width="13" style="27" customWidth="1"/>
    <col min="8783" max="9024" width="11.42578125" style="27"/>
    <col min="9025" max="9025" width="1.7109375" style="27" customWidth="1"/>
    <col min="9026" max="9026" width="62.7109375" style="27" customWidth="1"/>
    <col min="9027" max="9029" width="12.42578125" style="27" customWidth="1"/>
    <col min="9030" max="9030" width="12.28515625" style="27" customWidth="1"/>
    <col min="9031" max="9031" width="9.7109375" style="27" customWidth="1"/>
    <col min="9032" max="9032" width="12.28515625" style="27" customWidth="1"/>
    <col min="9033" max="9033" width="9.7109375" style="27" customWidth="1"/>
    <col min="9034" max="9034" width="1.7109375" style="27" customWidth="1"/>
    <col min="9035" max="9035" width="12.42578125" style="27" customWidth="1"/>
    <col min="9036" max="9036" width="12.85546875" style="27" customWidth="1"/>
    <col min="9037" max="9037" width="12.42578125" style="27" customWidth="1"/>
    <col min="9038" max="9038" width="13" style="27" customWidth="1"/>
    <col min="9039" max="9280" width="11.42578125" style="27"/>
    <col min="9281" max="9281" width="1.7109375" style="27" customWidth="1"/>
    <col min="9282" max="9282" width="62.7109375" style="27" customWidth="1"/>
    <col min="9283" max="9285" width="12.42578125" style="27" customWidth="1"/>
    <col min="9286" max="9286" width="12.28515625" style="27" customWidth="1"/>
    <col min="9287" max="9287" width="9.7109375" style="27" customWidth="1"/>
    <col min="9288" max="9288" width="12.28515625" style="27" customWidth="1"/>
    <col min="9289" max="9289" width="9.7109375" style="27" customWidth="1"/>
    <col min="9290" max="9290" width="1.7109375" style="27" customWidth="1"/>
    <col min="9291" max="9291" width="12.42578125" style="27" customWidth="1"/>
    <col min="9292" max="9292" width="12.85546875" style="27" customWidth="1"/>
    <col min="9293" max="9293" width="12.42578125" style="27" customWidth="1"/>
    <col min="9294" max="9294" width="13" style="27" customWidth="1"/>
    <col min="9295" max="9536" width="11.42578125" style="27"/>
    <col min="9537" max="9537" width="1.7109375" style="27" customWidth="1"/>
    <col min="9538" max="9538" width="62.7109375" style="27" customWidth="1"/>
    <col min="9539" max="9541" width="12.42578125" style="27" customWidth="1"/>
    <col min="9542" max="9542" width="12.28515625" style="27" customWidth="1"/>
    <col min="9543" max="9543" width="9.7109375" style="27" customWidth="1"/>
    <col min="9544" max="9544" width="12.28515625" style="27" customWidth="1"/>
    <col min="9545" max="9545" width="9.7109375" style="27" customWidth="1"/>
    <col min="9546" max="9546" width="1.7109375" style="27" customWidth="1"/>
    <col min="9547" max="9547" width="12.42578125" style="27" customWidth="1"/>
    <col min="9548" max="9548" width="12.85546875" style="27" customWidth="1"/>
    <col min="9549" max="9549" width="12.42578125" style="27" customWidth="1"/>
    <col min="9550" max="9550" width="13" style="27" customWidth="1"/>
    <col min="9551" max="9792" width="11.42578125" style="27"/>
    <col min="9793" max="9793" width="1.7109375" style="27" customWidth="1"/>
    <col min="9794" max="9794" width="62.7109375" style="27" customWidth="1"/>
    <col min="9795" max="9797" width="12.42578125" style="27" customWidth="1"/>
    <col min="9798" max="9798" width="12.28515625" style="27" customWidth="1"/>
    <col min="9799" max="9799" width="9.7109375" style="27" customWidth="1"/>
    <col min="9800" max="9800" width="12.28515625" style="27" customWidth="1"/>
    <col min="9801" max="9801" width="9.7109375" style="27" customWidth="1"/>
    <col min="9802" max="9802" width="1.7109375" style="27" customWidth="1"/>
    <col min="9803" max="9803" width="12.42578125" style="27" customWidth="1"/>
    <col min="9804" max="9804" width="12.85546875" style="27" customWidth="1"/>
    <col min="9805" max="9805" width="12.42578125" style="27" customWidth="1"/>
    <col min="9806" max="9806" width="13" style="27" customWidth="1"/>
    <col min="9807" max="10048" width="11.42578125" style="27"/>
    <col min="10049" max="10049" width="1.7109375" style="27" customWidth="1"/>
    <col min="10050" max="10050" width="62.7109375" style="27" customWidth="1"/>
    <col min="10051" max="10053" width="12.42578125" style="27" customWidth="1"/>
    <col min="10054" max="10054" width="12.28515625" style="27" customWidth="1"/>
    <col min="10055" max="10055" width="9.7109375" style="27" customWidth="1"/>
    <col min="10056" max="10056" width="12.28515625" style="27" customWidth="1"/>
    <col min="10057" max="10057" width="9.7109375" style="27" customWidth="1"/>
    <col min="10058" max="10058" width="1.7109375" style="27" customWidth="1"/>
    <col min="10059" max="10059" width="12.42578125" style="27" customWidth="1"/>
    <col min="10060" max="10060" width="12.85546875" style="27" customWidth="1"/>
    <col min="10061" max="10061" width="12.42578125" style="27" customWidth="1"/>
    <col min="10062" max="10062" width="13" style="27" customWidth="1"/>
    <col min="10063" max="10304" width="11.42578125" style="27"/>
    <col min="10305" max="10305" width="1.7109375" style="27" customWidth="1"/>
    <col min="10306" max="10306" width="62.7109375" style="27" customWidth="1"/>
    <col min="10307" max="10309" width="12.42578125" style="27" customWidth="1"/>
    <col min="10310" max="10310" width="12.28515625" style="27" customWidth="1"/>
    <col min="10311" max="10311" width="9.7109375" style="27" customWidth="1"/>
    <col min="10312" max="10312" width="12.28515625" style="27" customWidth="1"/>
    <col min="10313" max="10313" width="9.7109375" style="27" customWidth="1"/>
    <col min="10314" max="10314" width="1.7109375" style="27" customWidth="1"/>
    <col min="10315" max="10315" width="12.42578125" style="27" customWidth="1"/>
    <col min="10316" max="10316" width="12.85546875" style="27" customWidth="1"/>
    <col min="10317" max="10317" width="12.42578125" style="27" customWidth="1"/>
    <col min="10318" max="10318" width="13" style="27" customWidth="1"/>
    <col min="10319" max="10560" width="11.42578125" style="27"/>
    <col min="10561" max="10561" width="1.7109375" style="27" customWidth="1"/>
    <col min="10562" max="10562" width="62.7109375" style="27" customWidth="1"/>
    <col min="10563" max="10565" width="12.42578125" style="27" customWidth="1"/>
    <col min="10566" max="10566" width="12.28515625" style="27" customWidth="1"/>
    <col min="10567" max="10567" width="9.7109375" style="27" customWidth="1"/>
    <col min="10568" max="10568" width="12.28515625" style="27" customWidth="1"/>
    <col min="10569" max="10569" width="9.7109375" style="27" customWidth="1"/>
    <col min="10570" max="10570" width="1.7109375" style="27" customWidth="1"/>
    <col min="10571" max="10571" width="12.42578125" style="27" customWidth="1"/>
    <col min="10572" max="10572" width="12.85546875" style="27" customWidth="1"/>
    <col min="10573" max="10573" width="12.42578125" style="27" customWidth="1"/>
    <col min="10574" max="10574" width="13" style="27" customWidth="1"/>
    <col min="10575" max="10816" width="11.42578125" style="27"/>
    <col min="10817" max="10817" width="1.7109375" style="27" customWidth="1"/>
    <col min="10818" max="10818" width="62.7109375" style="27" customWidth="1"/>
    <col min="10819" max="10821" width="12.42578125" style="27" customWidth="1"/>
    <col min="10822" max="10822" width="12.28515625" style="27" customWidth="1"/>
    <col min="10823" max="10823" width="9.7109375" style="27" customWidth="1"/>
    <col min="10824" max="10824" width="12.28515625" style="27" customWidth="1"/>
    <col min="10825" max="10825" width="9.7109375" style="27" customWidth="1"/>
    <col min="10826" max="10826" width="1.7109375" style="27" customWidth="1"/>
    <col min="10827" max="10827" width="12.42578125" style="27" customWidth="1"/>
    <col min="10828" max="10828" width="12.85546875" style="27" customWidth="1"/>
    <col min="10829" max="10829" width="12.42578125" style="27" customWidth="1"/>
    <col min="10830" max="10830" width="13" style="27" customWidth="1"/>
    <col min="10831" max="11072" width="11.42578125" style="27"/>
    <col min="11073" max="11073" width="1.7109375" style="27" customWidth="1"/>
    <col min="11074" max="11074" width="62.7109375" style="27" customWidth="1"/>
    <col min="11075" max="11077" width="12.42578125" style="27" customWidth="1"/>
    <col min="11078" max="11078" width="12.28515625" style="27" customWidth="1"/>
    <col min="11079" max="11079" width="9.7109375" style="27" customWidth="1"/>
    <col min="11080" max="11080" width="12.28515625" style="27" customWidth="1"/>
    <col min="11081" max="11081" width="9.7109375" style="27" customWidth="1"/>
    <col min="11082" max="11082" width="1.7109375" style="27" customWidth="1"/>
    <col min="11083" max="11083" width="12.42578125" style="27" customWidth="1"/>
    <col min="11084" max="11084" width="12.85546875" style="27" customWidth="1"/>
    <col min="11085" max="11085" width="12.42578125" style="27" customWidth="1"/>
    <col min="11086" max="11086" width="13" style="27" customWidth="1"/>
    <col min="11087" max="11328" width="11.42578125" style="27"/>
    <col min="11329" max="11329" width="1.7109375" style="27" customWidth="1"/>
    <col min="11330" max="11330" width="62.7109375" style="27" customWidth="1"/>
    <col min="11331" max="11333" width="12.42578125" style="27" customWidth="1"/>
    <col min="11334" max="11334" width="12.28515625" style="27" customWidth="1"/>
    <col min="11335" max="11335" width="9.7109375" style="27" customWidth="1"/>
    <col min="11336" max="11336" width="12.28515625" style="27" customWidth="1"/>
    <col min="11337" max="11337" width="9.7109375" style="27" customWidth="1"/>
    <col min="11338" max="11338" width="1.7109375" style="27" customWidth="1"/>
    <col min="11339" max="11339" width="12.42578125" style="27" customWidth="1"/>
    <col min="11340" max="11340" width="12.85546875" style="27" customWidth="1"/>
    <col min="11341" max="11341" width="12.42578125" style="27" customWidth="1"/>
    <col min="11342" max="11342" width="13" style="27" customWidth="1"/>
    <col min="11343" max="11584" width="11.42578125" style="27"/>
    <col min="11585" max="11585" width="1.7109375" style="27" customWidth="1"/>
    <col min="11586" max="11586" width="62.7109375" style="27" customWidth="1"/>
    <col min="11587" max="11589" width="12.42578125" style="27" customWidth="1"/>
    <col min="11590" max="11590" width="12.28515625" style="27" customWidth="1"/>
    <col min="11591" max="11591" width="9.7109375" style="27" customWidth="1"/>
    <col min="11592" max="11592" width="12.28515625" style="27" customWidth="1"/>
    <col min="11593" max="11593" width="9.7109375" style="27" customWidth="1"/>
    <col min="11594" max="11594" width="1.7109375" style="27" customWidth="1"/>
    <col min="11595" max="11595" width="12.42578125" style="27" customWidth="1"/>
    <col min="11596" max="11596" width="12.85546875" style="27" customWidth="1"/>
    <col min="11597" max="11597" width="12.42578125" style="27" customWidth="1"/>
    <col min="11598" max="11598" width="13" style="27" customWidth="1"/>
    <col min="11599" max="11840" width="11.42578125" style="27"/>
    <col min="11841" max="11841" width="1.7109375" style="27" customWidth="1"/>
    <col min="11842" max="11842" width="62.7109375" style="27" customWidth="1"/>
    <col min="11843" max="11845" width="12.42578125" style="27" customWidth="1"/>
    <col min="11846" max="11846" width="12.28515625" style="27" customWidth="1"/>
    <col min="11847" max="11847" width="9.7109375" style="27" customWidth="1"/>
    <col min="11848" max="11848" width="12.28515625" style="27" customWidth="1"/>
    <col min="11849" max="11849" width="9.7109375" style="27" customWidth="1"/>
    <col min="11850" max="11850" width="1.7109375" style="27" customWidth="1"/>
    <col min="11851" max="11851" width="12.42578125" style="27" customWidth="1"/>
    <col min="11852" max="11852" width="12.85546875" style="27" customWidth="1"/>
    <col min="11853" max="11853" width="12.42578125" style="27" customWidth="1"/>
    <col min="11854" max="11854" width="13" style="27" customWidth="1"/>
    <col min="11855" max="12096" width="11.42578125" style="27"/>
    <col min="12097" max="12097" width="1.7109375" style="27" customWidth="1"/>
    <col min="12098" max="12098" width="62.7109375" style="27" customWidth="1"/>
    <col min="12099" max="12101" width="12.42578125" style="27" customWidth="1"/>
    <col min="12102" max="12102" width="12.28515625" style="27" customWidth="1"/>
    <col min="12103" max="12103" width="9.7109375" style="27" customWidth="1"/>
    <col min="12104" max="12104" width="12.28515625" style="27" customWidth="1"/>
    <col min="12105" max="12105" width="9.7109375" style="27" customWidth="1"/>
    <col min="12106" max="12106" width="1.7109375" style="27" customWidth="1"/>
    <col min="12107" max="12107" width="12.42578125" style="27" customWidth="1"/>
    <col min="12108" max="12108" width="12.85546875" style="27" customWidth="1"/>
    <col min="12109" max="12109" width="12.42578125" style="27" customWidth="1"/>
    <col min="12110" max="12110" width="13" style="27" customWidth="1"/>
    <col min="12111" max="12352" width="11.42578125" style="27"/>
    <col min="12353" max="12353" width="1.7109375" style="27" customWidth="1"/>
    <col min="12354" max="12354" width="62.7109375" style="27" customWidth="1"/>
    <col min="12355" max="12357" width="12.42578125" style="27" customWidth="1"/>
    <col min="12358" max="12358" width="12.28515625" style="27" customWidth="1"/>
    <col min="12359" max="12359" width="9.7109375" style="27" customWidth="1"/>
    <col min="12360" max="12360" width="12.28515625" style="27" customWidth="1"/>
    <col min="12361" max="12361" width="9.7109375" style="27" customWidth="1"/>
    <col min="12362" max="12362" width="1.7109375" style="27" customWidth="1"/>
    <col min="12363" max="12363" width="12.42578125" style="27" customWidth="1"/>
    <col min="12364" max="12364" width="12.85546875" style="27" customWidth="1"/>
    <col min="12365" max="12365" width="12.42578125" style="27" customWidth="1"/>
    <col min="12366" max="12366" width="13" style="27" customWidth="1"/>
    <col min="12367" max="12608" width="11.42578125" style="27"/>
    <col min="12609" max="12609" width="1.7109375" style="27" customWidth="1"/>
    <col min="12610" max="12610" width="62.7109375" style="27" customWidth="1"/>
    <col min="12611" max="12613" width="12.42578125" style="27" customWidth="1"/>
    <col min="12614" max="12614" width="12.28515625" style="27" customWidth="1"/>
    <col min="12615" max="12615" width="9.7109375" style="27" customWidth="1"/>
    <col min="12616" max="12616" width="12.28515625" style="27" customWidth="1"/>
    <col min="12617" max="12617" width="9.7109375" style="27" customWidth="1"/>
    <col min="12618" max="12618" width="1.7109375" style="27" customWidth="1"/>
    <col min="12619" max="12619" width="12.42578125" style="27" customWidth="1"/>
    <col min="12620" max="12620" width="12.85546875" style="27" customWidth="1"/>
    <col min="12621" max="12621" width="12.42578125" style="27" customWidth="1"/>
    <col min="12622" max="12622" width="13" style="27" customWidth="1"/>
    <col min="12623" max="12864" width="11.42578125" style="27"/>
    <col min="12865" max="12865" width="1.7109375" style="27" customWidth="1"/>
    <col min="12866" max="12866" width="62.7109375" style="27" customWidth="1"/>
    <col min="12867" max="12869" width="12.42578125" style="27" customWidth="1"/>
    <col min="12870" max="12870" width="12.28515625" style="27" customWidth="1"/>
    <col min="12871" max="12871" width="9.7109375" style="27" customWidth="1"/>
    <col min="12872" max="12872" width="12.28515625" style="27" customWidth="1"/>
    <col min="12873" max="12873" width="9.7109375" style="27" customWidth="1"/>
    <col min="12874" max="12874" width="1.7109375" style="27" customWidth="1"/>
    <col min="12875" max="12875" width="12.42578125" style="27" customWidth="1"/>
    <col min="12876" max="12876" width="12.85546875" style="27" customWidth="1"/>
    <col min="12877" max="12877" width="12.42578125" style="27" customWidth="1"/>
    <col min="12878" max="12878" width="13" style="27" customWidth="1"/>
    <col min="12879" max="13120" width="11.42578125" style="27"/>
    <col min="13121" max="13121" width="1.7109375" style="27" customWidth="1"/>
    <col min="13122" max="13122" width="62.7109375" style="27" customWidth="1"/>
    <col min="13123" max="13125" width="12.42578125" style="27" customWidth="1"/>
    <col min="13126" max="13126" width="12.28515625" style="27" customWidth="1"/>
    <col min="13127" max="13127" width="9.7109375" style="27" customWidth="1"/>
    <col min="13128" max="13128" width="12.28515625" style="27" customWidth="1"/>
    <col min="13129" max="13129" width="9.7109375" style="27" customWidth="1"/>
    <col min="13130" max="13130" width="1.7109375" style="27" customWidth="1"/>
    <col min="13131" max="13131" width="12.42578125" style="27" customWidth="1"/>
    <col min="13132" max="13132" width="12.85546875" style="27" customWidth="1"/>
    <col min="13133" max="13133" width="12.42578125" style="27" customWidth="1"/>
    <col min="13134" max="13134" width="13" style="27" customWidth="1"/>
    <col min="13135" max="13376" width="11.42578125" style="27"/>
    <col min="13377" max="13377" width="1.7109375" style="27" customWidth="1"/>
    <col min="13378" max="13378" width="62.7109375" style="27" customWidth="1"/>
    <col min="13379" max="13381" width="12.42578125" style="27" customWidth="1"/>
    <col min="13382" max="13382" width="12.28515625" style="27" customWidth="1"/>
    <col min="13383" max="13383" width="9.7109375" style="27" customWidth="1"/>
    <col min="13384" max="13384" width="12.28515625" style="27" customWidth="1"/>
    <col min="13385" max="13385" width="9.7109375" style="27" customWidth="1"/>
    <col min="13386" max="13386" width="1.7109375" style="27" customWidth="1"/>
    <col min="13387" max="13387" width="12.42578125" style="27" customWidth="1"/>
    <col min="13388" max="13388" width="12.85546875" style="27" customWidth="1"/>
    <col min="13389" max="13389" width="12.42578125" style="27" customWidth="1"/>
    <col min="13390" max="13390" width="13" style="27" customWidth="1"/>
    <col min="13391" max="13632" width="11.42578125" style="27"/>
    <col min="13633" max="13633" width="1.7109375" style="27" customWidth="1"/>
    <col min="13634" max="13634" width="62.7109375" style="27" customWidth="1"/>
    <col min="13635" max="13637" width="12.42578125" style="27" customWidth="1"/>
    <col min="13638" max="13638" width="12.28515625" style="27" customWidth="1"/>
    <col min="13639" max="13639" width="9.7109375" style="27" customWidth="1"/>
    <col min="13640" max="13640" width="12.28515625" style="27" customWidth="1"/>
    <col min="13641" max="13641" width="9.7109375" style="27" customWidth="1"/>
    <col min="13642" max="13642" width="1.7109375" style="27" customWidth="1"/>
    <col min="13643" max="13643" width="12.42578125" style="27" customWidth="1"/>
    <col min="13644" max="13644" width="12.85546875" style="27" customWidth="1"/>
    <col min="13645" max="13645" width="12.42578125" style="27" customWidth="1"/>
    <col min="13646" max="13646" width="13" style="27" customWidth="1"/>
    <col min="13647" max="13888" width="11.42578125" style="27"/>
    <col min="13889" max="13889" width="1.7109375" style="27" customWidth="1"/>
    <col min="13890" max="13890" width="62.7109375" style="27" customWidth="1"/>
    <col min="13891" max="13893" width="12.42578125" style="27" customWidth="1"/>
    <col min="13894" max="13894" width="12.28515625" style="27" customWidth="1"/>
    <col min="13895" max="13895" width="9.7109375" style="27" customWidth="1"/>
    <col min="13896" max="13896" width="12.28515625" style="27" customWidth="1"/>
    <col min="13897" max="13897" width="9.7109375" style="27" customWidth="1"/>
    <col min="13898" max="13898" width="1.7109375" style="27" customWidth="1"/>
    <col min="13899" max="13899" width="12.42578125" style="27" customWidth="1"/>
    <col min="13900" max="13900" width="12.85546875" style="27" customWidth="1"/>
    <col min="13901" max="13901" width="12.42578125" style="27" customWidth="1"/>
    <col min="13902" max="13902" width="13" style="27" customWidth="1"/>
    <col min="13903" max="14144" width="11.42578125" style="27"/>
    <col min="14145" max="14145" width="1.7109375" style="27" customWidth="1"/>
    <col min="14146" max="14146" width="62.7109375" style="27" customWidth="1"/>
    <col min="14147" max="14149" width="12.42578125" style="27" customWidth="1"/>
    <col min="14150" max="14150" width="12.28515625" style="27" customWidth="1"/>
    <col min="14151" max="14151" width="9.7109375" style="27" customWidth="1"/>
    <col min="14152" max="14152" width="12.28515625" style="27" customWidth="1"/>
    <col min="14153" max="14153" width="9.7109375" style="27" customWidth="1"/>
    <col min="14154" max="14154" width="1.7109375" style="27" customWidth="1"/>
    <col min="14155" max="14155" width="12.42578125" style="27" customWidth="1"/>
    <col min="14156" max="14156" width="12.85546875" style="27" customWidth="1"/>
    <col min="14157" max="14157" width="12.42578125" style="27" customWidth="1"/>
    <col min="14158" max="14158" width="13" style="27" customWidth="1"/>
    <col min="14159" max="14400" width="11.42578125" style="27"/>
    <col min="14401" max="14401" width="1.7109375" style="27" customWidth="1"/>
    <col min="14402" max="14402" width="62.7109375" style="27" customWidth="1"/>
    <col min="14403" max="14405" width="12.42578125" style="27" customWidth="1"/>
    <col min="14406" max="14406" width="12.28515625" style="27" customWidth="1"/>
    <col min="14407" max="14407" width="9.7109375" style="27" customWidth="1"/>
    <col min="14408" max="14408" width="12.28515625" style="27" customWidth="1"/>
    <col min="14409" max="14409" width="9.7109375" style="27" customWidth="1"/>
    <col min="14410" max="14410" width="1.7109375" style="27" customWidth="1"/>
    <col min="14411" max="14411" width="12.42578125" style="27" customWidth="1"/>
    <col min="14412" max="14412" width="12.85546875" style="27" customWidth="1"/>
    <col min="14413" max="14413" width="12.42578125" style="27" customWidth="1"/>
    <col min="14414" max="14414" width="13" style="27" customWidth="1"/>
    <col min="14415" max="14656" width="11.42578125" style="27"/>
    <col min="14657" max="14657" width="1.7109375" style="27" customWidth="1"/>
    <col min="14658" max="14658" width="62.7109375" style="27" customWidth="1"/>
    <col min="14659" max="14661" width="12.42578125" style="27" customWidth="1"/>
    <col min="14662" max="14662" width="12.28515625" style="27" customWidth="1"/>
    <col min="14663" max="14663" width="9.7109375" style="27" customWidth="1"/>
    <col min="14664" max="14664" width="12.28515625" style="27" customWidth="1"/>
    <col min="14665" max="14665" width="9.7109375" style="27" customWidth="1"/>
    <col min="14666" max="14666" width="1.7109375" style="27" customWidth="1"/>
    <col min="14667" max="14667" width="12.42578125" style="27" customWidth="1"/>
    <col min="14668" max="14668" width="12.85546875" style="27" customWidth="1"/>
    <col min="14669" max="14669" width="12.42578125" style="27" customWidth="1"/>
    <col min="14670" max="14670" width="13" style="27" customWidth="1"/>
    <col min="14671" max="14912" width="11.42578125" style="27"/>
    <col min="14913" max="14913" width="1.7109375" style="27" customWidth="1"/>
    <col min="14914" max="14914" width="62.7109375" style="27" customWidth="1"/>
    <col min="14915" max="14917" width="12.42578125" style="27" customWidth="1"/>
    <col min="14918" max="14918" width="12.28515625" style="27" customWidth="1"/>
    <col min="14919" max="14919" width="9.7109375" style="27" customWidth="1"/>
    <col min="14920" max="14920" width="12.28515625" style="27" customWidth="1"/>
    <col min="14921" max="14921" width="9.7109375" style="27" customWidth="1"/>
    <col min="14922" max="14922" width="1.7109375" style="27" customWidth="1"/>
    <col min="14923" max="14923" width="12.42578125" style="27" customWidth="1"/>
    <col min="14924" max="14924" width="12.85546875" style="27" customWidth="1"/>
    <col min="14925" max="14925" width="12.42578125" style="27" customWidth="1"/>
    <col min="14926" max="14926" width="13" style="27" customWidth="1"/>
    <col min="14927" max="15168" width="11.42578125" style="27"/>
    <col min="15169" max="15169" width="1.7109375" style="27" customWidth="1"/>
    <col min="15170" max="15170" width="62.7109375" style="27" customWidth="1"/>
    <col min="15171" max="15173" width="12.42578125" style="27" customWidth="1"/>
    <col min="15174" max="15174" width="12.28515625" style="27" customWidth="1"/>
    <col min="15175" max="15175" width="9.7109375" style="27" customWidth="1"/>
    <col min="15176" max="15176" width="12.28515625" style="27" customWidth="1"/>
    <col min="15177" max="15177" width="9.7109375" style="27" customWidth="1"/>
    <col min="15178" max="15178" width="1.7109375" style="27" customWidth="1"/>
    <col min="15179" max="15179" width="12.42578125" style="27" customWidth="1"/>
    <col min="15180" max="15180" width="12.85546875" style="27" customWidth="1"/>
    <col min="15181" max="15181" width="12.42578125" style="27" customWidth="1"/>
    <col min="15182" max="15182" width="13" style="27" customWidth="1"/>
    <col min="15183" max="15424" width="11.42578125" style="27"/>
    <col min="15425" max="15425" width="1.7109375" style="27" customWidth="1"/>
    <col min="15426" max="15426" width="62.7109375" style="27" customWidth="1"/>
    <col min="15427" max="15429" width="12.42578125" style="27" customWidth="1"/>
    <col min="15430" max="15430" width="12.28515625" style="27" customWidth="1"/>
    <col min="15431" max="15431" width="9.7109375" style="27" customWidth="1"/>
    <col min="15432" max="15432" width="12.28515625" style="27" customWidth="1"/>
    <col min="15433" max="15433" width="9.7109375" style="27" customWidth="1"/>
    <col min="15434" max="15434" width="1.7109375" style="27" customWidth="1"/>
    <col min="15435" max="15435" width="12.42578125" style="27" customWidth="1"/>
    <col min="15436" max="15436" width="12.85546875" style="27" customWidth="1"/>
    <col min="15437" max="15437" width="12.42578125" style="27" customWidth="1"/>
    <col min="15438" max="15438" width="13" style="27" customWidth="1"/>
    <col min="15439" max="15680" width="11.42578125" style="27"/>
    <col min="15681" max="15681" width="1.7109375" style="27" customWidth="1"/>
    <col min="15682" max="15682" width="62.7109375" style="27" customWidth="1"/>
    <col min="15683" max="15685" width="12.42578125" style="27" customWidth="1"/>
    <col min="15686" max="15686" width="12.28515625" style="27" customWidth="1"/>
    <col min="15687" max="15687" width="9.7109375" style="27" customWidth="1"/>
    <col min="15688" max="15688" width="12.28515625" style="27" customWidth="1"/>
    <col min="15689" max="15689" width="9.7109375" style="27" customWidth="1"/>
    <col min="15690" max="15690" width="1.7109375" style="27" customWidth="1"/>
    <col min="15691" max="15691" width="12.42578125" style="27" customWidth="1"/>
    <col min="15692" max="15692" width="12.85546875" style="27" customWidth="1"/>
    <col min="15693" max="15693" width="12.42578125" style="27" customWidth="1"/>
    <col min="15694" max="15694" width="13" style="27" customWidth="1"/>
    <col min="15695" max="15936" width="11.42578125" style="27"/>
    <col min="15937" max="15937" width="1.7109375" style="27" customWidth="1"/>
    <col min="15938" max="15938" width="62.7109375" style="27" customWidth="1"/>
    <col min="15939" max="15941" width="12.42578125" style="27" customWidth="1"/>
    <col min="15942" max="15942" width="12.28515625" style="27" customWidth="1"/>
    <col min="15943" max="15943" width="9.7109375" style="27" customWidth="1"/>
    <col min="15944" max="15944" width="12.28515625" style="27" customWidth="1"/>
    <col min="15945" max="15945" width="9.7109375" style="27" customWidth="1"/>
    <col min="15946" max="15946" width="1.7109375" style="27" customWidth="1"/>
    <col min="15947" max="15947" width="12.42578125" style="27" customWidth="1"/>
    <col min="15948" max="15948" width="12.85546875" style="27" customWidth="1"/>
    <col min="15949" max="15949" width="12.42578125" style="27" customWidth="1"/>
    <col min="15950" max="15950" width="13" style="27" customWidth="1"/>
    <col min="15951" max="16384" width="11.42578125" style="27"/>
  </cols>
  <sheetData>
    <row r="1" spans="1:9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9" ht="15.75" x14ac:dyDescent="0.25">
      <c r="A2" s="26"/>
      <c r="B2" s="52" t="s">
        <v>66</v>
      </c>
      <c r="C2" s="52"/>
      <c r="D2" s="52"/>
      <c r="E2" s="52"/>
      <c r="F2" s="52"/>
      <c r="G2" s="52"/>
      <c r="H2" s="52"/>
      <c r="I2" s="52"/>
    </row>
    <row r="3" spans="1:9" ht="15.75" x14ac:dyDescent="0.25">
      <c r="A3" s="26"/>
      <c r="B3" s="52" t="s">
        <v>1</v>
      </c>
      <c r="C3" s="52"/>
      <c r="D3" s="52"/>
      <c r="E3" s="52"/>
      <c r="F3" s="52"/>
      <c r="G3" s="52"/>
      <c r="H3" s="52"/>
      <c r="I3" s="52"/>
    </row>
    <row r="4" spans="1:9" x14ac:dyDescent="0.2">
      <c r="A4" s="26"/>
      <c r="B4" s="26"/>
      <c r="C4" s="26"/>
      <c r="D4" s="26"/>
      <c r="E4" s="26"/>
      <c r="F4" s="26"/>
      <c r="G4" s="26"/>
      <c r="H4" s="26"/>
      <c r="I4" s="26"/>
    </row>
    <row r="5" spans="1:9" ht="21" customHeight="1" x14ac:dyDescent="0.2">
      <c r="A5" s="26"/>
      <c r="B5" s="53" t="s">
        <v>2</v>
      </c>
      <c r="C5" s="28" t="s">
        <v>3</v>
      </c>
      <c r="D5" s="28" t="s">
        <v>67</v>
      </c>
      <c r="E5" s="28" t="s">
        <v>4</v>
      </c>
      <c r="F5" s="54" t="s">
        <v>68</v>
      </c>
      <c r="G5" s="55"/>
      <c r="H5" s="56" t="s">
        <v>69</v>
      </c>
      <c r="I5" s="56"/>
    </row>
    <row r="6" spans="1:9" ht="30.75" customHeight="1" x14ac:dyDescent="0.2">
      <c r="A6" s="26"/>
      <c r="B6" s="53"/>
      <c r="C6" s="29" t="s">
        <v>70</v>
      </c>
      <c r="D6" s="29" t="s">
        <v>70</v>
      </c>
      <c r="E6" s="29" t="s">
        <v>70</v>
      </c>
      <c r="F6" s="30" t="s">
        <v>71</v>
      </c>
      <c r="G6" s="30" t="s">
        <v>20</v>
      </c>
      <c r="H6" s="30" t="s">
        <v>19</v>
      </c>
      <c r="I6" s="31" t="s">
        <v>20</v>
      </c>
    </row>
    <row r="7" spans="1:9" ht="21" customHeight="1" x14ac:dyDescent="0.4">
      <c r="A7" s="26"/>
      <c r="B7" s="32" t="s">
        <v>72</v>
      </c>
      <c r="C7" s="33">
        <f>+C8+C41</f>
        <v>7144.6602982700006</v>
      </c>
      <c r="D7" s="33">
        <f>+D8+D41</f>
        <v>7447.9768549300006</v>
      </c>
      <c r="E7" s="33">
        <f>+E8+E41</f>
        <v>7650.3854454699995</v>
      </c>
      <c r="F7" s="18">
        <f t="shared" ref="F7:F50" si="0">+E7-D7</f>
        <v>202.40859053999884</v>
      </c>
      <c r="G7" s="18">
        <f t="shared" ref="G7:G50" si="1">IF(ISNUMBER(+F7/D7*100), +F7/D7*100, "")</f>
        <v>2.7176318412700162</v>
      </c>
      <c r="H7" s="18">
        <f t="shared" ref="H7:H50" si="2">+E7-C7</f>
        <v>505.7251471999989</v>
      </c>
      <c r="I7" s="18">
        <f t="shared" ref="I7:I50" si="3">IF(ISNUMBER(+H7/C7*100), +H7/C7*100, "")</f>
        <v>7.0783651858501173</v>
      </c>
    </row>
    <row r="8" spans="1:9" ht="21" customHeight="1" x14ac:dyDescent="0.4">
      <c r="A8" s="26"/>
      <c r="B8" s="32" t="s">
        <v>22</v>
      </c>
      <c r="C8" s="18">
        <f>+C9+C12+C16+C17+C24+C33</f>
        <v>6818.4519373000003</v>
      </c>
      <c r="D8" s="18">
        <f>+D9+D12+D16+D17+D24+D33</f>
        <v>6962.1492934000007</v>
      </c>
      <c r="E8" s="18">
        <f>+E9+E12+E16+E17+E24+E33</f>
        <v>7369.0609985799993</v>
      </c>
      <c r="F8" s="18">
        <f t="shared" si="0"/>
        <v>406.91170517999853</v>
      </c>
      <c r="G8" s="18">
        <f t="shared" si="1"/>
        <v>5.8446276865355928</v>
      </c>
      <c r="H8" s="18">
        <f t="shared" si="2"/>
        <v>550.60906127999897</v>
      </c>
      <c r="I8" s="18">
        <f t="shared" si="3"/>
        <v>8.075279643285592</v>
      </c>
    </row>
    <row r="9" spans="1:9" ht="21" customHeight="1" x14ac:dyDescent="0.25">
      <c r="A9" s="26"/>
      <c r="B9" s="19" t="s">
        <v>23</v>
      </c>
      <c r="C9" s="11">
        <f>SUM(C10:C11)</f>
        <v>3176.2146067399999</v>
      </c>
      <c r="D9" s="11">
        <f>SUM(D10:D11)</f>
        <v>3268.6999951400003</v>
      </c>
      <c r="E9" s="11">
        <f>SUM(E10:E11)</f>
        <v>3500.9036214600001</v>
      </c>
      <c r="F9" s="11">
        <f t="shared" si="0"/>
        <v>232.20362631999978</v>
      </c>
      <c r="G9" s="11">
        <f t="shared" si="1"/>
        <v>7.1038524999310741</v>
      </c>
      <c r="H9" s="11">
        <f t="shared" si="2"/>
        <v>324.68901472000016</v>
      </c>
      <c r="I9" s="11">
        <f t="shared" si="3"/>
        <v>10.222515003583279</v>
      </c>
    </row>
    <row r="10" spans="1:9" ht="15.75" x14ac:dyDescent="0.25">
      <c r="A10" s="26"/>
      <c r="B10" s="34" t="s">
        <v>24</v>
      </c>
      <c r="C10" s="14">
        <v>1473.8095526900001</v>
      </c>
      <c r="D10" s="14">
        <v>1590.2999999800002</v>
      </c>
      <c r="E10" s="14">
        <v>1616.7979552899999</v>
      </c>
      <c r="F10" s="14">
        <f t="shared" si="0"/>
        <v>26.497955309999725</v>
      </c>
      <c r="G10" s="14">
        <f t="shared" si="1"/>
        <v>1.6662236880043368</v>
      </c>
      <c r="H10" s="14">
        <f t="shared" si="2"/>
        <v>142.98840259999974</v>
      </c>
      <c r="I10" s="14">
        <f t="shared" si="3"/>
        <v>9.7019592754719923</v>
      </c>
    </row>
    <row r="11" spans="1:9" ht="15.75" x14ac:dyDescent="0.25">
      <c r="A11" s="26"/>
      <c r="B11" s="34" t="s">
        <v>25</v>
      </c>
      <c r="C11" s="14">
        <v>1702.40505405</v>
      </c>
      <c r="D11" s="14">
        <v>1678.3999951599999</v>
      </c>
      <c r="E11" s="14">
        <v>1884.1056661700002</v>
      </c>
      <c r="F11" s="14">
        <f t="shared" si="0"/>
        <v>205.70567101000029</v>
      </c>
      <c r="G11" s="14">
        <f t="shared" si="1"/>
        <v>12.256057650333263</v>
      </c>
      <c r="H11" s="14">
        <f t="shared" si="2"/>
        <v>181.70061212000019</v>
      </c>
      <c r="I11" s="14">
        <f t="shared" si="3"/>
        <v>10.673171563238533</v>
      </c>
    </row>
    <row r="12" spans="1:9" ht="21" customHeight="1" x14ac:dyDescent="0.25">
      <c r="A12" s="26"/>
      <c r="B12" s="19" t="s">
        <v>26</v>
      </c>
      <c r="C12" s="11">
        <f>SUM(C13:C15)</f>
        <v>2877.4304191199999</v>
      </c>
      <c r="D12" s="11">
        <f>SUM(D13:D15)</f>
        <v>2977.9999986799999</v>
      </c>
      <c r="E12" s="11">
        <f>SUM(E13:E15)</f>
        <v>3102.7806501499999</v>
      </c>
      <c r="F12" s="11">
        <f t="shared" si="0"/>
        <v>124.78065147000007</v>
      </c>
      <c r="G12" s="11">
        <f t="shared" si="1"/>
        <v>4.1900823211990987</v>
      </c>
      <c r="H12" s="11">
        <f t="shared" si="2"/>
        <v>225.35023103000003</v>
      </c>
      <c r="I12" s="11">
        <f t="shared" si="3"/>
        <v>7.8316483183255752</v>
      </c>
    </row>
    <row r="13" spans="1:9" ht="15.75" x14ac:dyDescent="0.25">
      <c r="A13" s="26"/>
      <c r="B13" s="34" t="s">
        <v>24</v>
      </c>
      <c r="C13" s="14">
        <v>824.25643183</v>
      </c>
      <c r="D13" s="14">
        <v>854.66693759999998</v>
      </c>
      <c r="E13" s="14">
        <v>877.70844865000004</v>
      </c>
      <c r="F13" s="14">
        <f t="shared" si="0"/>
        <v>23.041511050000054</v>
      </c>
      <c r="G13" s="14">
        <f t="shared" si="1"/>
        <v>2.6959637768021292</v>
      </c>
      <c r="H13" s="14">
        <f t="shared" si="2"/>
        <v>53.45201682000004</v>
      </c>
      <c r="I13" s="14">
        <f t="shared" si="3"/>
        <v>6.484877127537457</v>
      </c>
    </row>
    <row r="14" spans="1:9" ht="15.75" x14ac:dyDescent="0.25">
      <c r="A14" s="26"/>
      <c r="B14" s="34" t="s">
        <v>27</v>
      </c>
      <c r="C14" s="14">
        <v>1353.1956803099999</v>
      </c>
      <c r="D14" s="14">
        <v>1399.66232472</v>
      </c>
      <c r="E14" s="14">
        <v>1481.0569018399999</v>
      </c>
      <c r="F14" s="14">
        <f t="shared" si="0"/>
        <v>81.394577119999894</v>
      </c>
      <c r="G14" s="14">
        <f t="shared" si="1"/>
        <v>5.8153009967088121</v>
      </c>
      <c r="H14" s="14">
        <f t="shared" si="2"/>
        <v>127.86122152999997</v>
      </c>
      <c r="I14" s="14">
        <f t="shared" si="3"/>
        <v>9.448834591365868</v>
      </c>
    </row>
    <row r="15" spans="1:9" ht="15.75" x14ac:dyDescent="0.25">
      <c r="A15" s="26"/>
      <c r="B15" s="34" t="s">
        <v>28</v>
      </c>
      <c r="C15" s="14">
        <v>699.97830697999996</v>
      </c>
      <c r="D15" s="14">
        <v>723.67073635999998</v>
      </c>
      <c r="E15" s="14">
        <v>744.01529965999998</v>
      </c>
      <c r="F15" s="14">
        <f t="shared" si="0"/>
        <v>20.344563300000004</v>
      </c>
      <c r="G15" s="14">
        <f t="shared" si="1"/>
        <v>2.8113010900967703</v>
      </c>
      <c r="H15" s="14">
        <f t="shared" si="2"/>
        <v>44.036992680000026</v>
      </c>
      <c r="I15" s="14">
        <f t="shared" si="3"/>
        <v>6.2911939185650034</v>
      </c>
    </row>
    <row r="16" spans="1:9" ht="21" customHeight="1" x14ac:dyDescent="0.25">
      <c r="A16" s="26"/>
      <c r="B16" s="19" t="s">
        <v>73</v>
      </c>
      <c r="C16" s="11">
        <v>322.09446574999998</v>
      </c>
      <c r="D16" s="11">
        <v>333.63339672999996</v>
      </c>
      <c r="E16" s="11">
        <v>340.70244172000002</v>
      </c>
      <c r="F16" s="11">
        <f t="shared" si="0"/>
        <v>7.0690449900000658</v>
      </c>
      <c r="G16" s="11">
        <f t="shared" si="1"/>
        <v>2.1188061684726494</v>
      </c>
      <c r="H16" s="11">
        <f t="shared" si="2"/>
        <v>18.607975970000041</v>
      </c>
      <c r="I16" s="11">
        <f t="shared" si="3"/>
        <v>5.7771796627027392</v>
      </c>
    </row>
    <row r="17" spans="1:9" ht="21" customHeight="1" x14ac:dyDescent="0.25">
      <c r="A17" s="26"/>
      <c r="B17" s="19" t="s">
        <v>30</v>
      </c>
      <c r="C17" s="11">
        <f>SUM(C18:C23)</f>
        <v>232.35225029999998</v>
      </c>
      <c r="D17" s="11">
        <f>SUM(D18:D23)</f>
        <v>253.68998798999999</v>
      </c>
      <c r="E17" s="11">
        <f>SUM(E18:E23)</f>
        <v>235.86762500999998</v>
      </c>
      <c r="F17" s="11">
        <f t="shared" si="0"/>
        <v>-17.822362980000008</v>
      </c>
      <c r="G17" s="11">
        <f t="shared" si="1"/>
        <v>-7.0252527981918362</v>
      </c>
      <c r="H17" s="11">
        <f t="shared" si="2"/>
        <v>3.5153747100000032</v>
      </c>
      <c r="I17" s="11">
        <f t="shared" si="3"/>
        <v>1.5129505763172733</v>
      </c>
    </row>
    <row r="18" spans="1:9" ht="15.75" x14ac:dyDescent="0.25">
      <c r="A18" s="26"/>
      <c r="B18" s="34" t="s">
        <v>31</v>
      </c>
      <c r="C18" s="14">
        <v>33.88000941</v>
      </c>
      <c r="D18" s="14">
        <v>38.054414350000002</v>
      </c>
      <c r="E18" s="14">
        <f>49.99132814 - 9.86074631 -7.89681752</f>
        <v>32.233764309999998</v>
      </c>
      <c r="F18" s="14">
        <f t="shared" si="0"/>
        <v>-5.8206500400000039</v>
      </c>
      <c r="G18" s="14">
        <f t="shared" si="1"/>
        <v>-15.295597473831585</v>
      </c>
      <c r="H18" s="14">
        <f t="shared" si="2"/>
        <v>-1.6462451000000016</v>
      </c>
      <c r="I18" s="14">
        <f t="shared" si="3"/>
        <v>-4.8590455807668613</v>
      </c>
    </row>
    <row r="19" spans="1:9" ht="15.75" x14ac:dyDescent="0.25">
      <c r="A19" s="26"/>
      <c r="B19" s="34" t="s">
        <v>32</v>
      </c>
      <c r="C19" s="14">
        <v>101.64499478</v>
      </c>
      <c r="D19" s="14">
        <v>113.78076989</v>
      </c>
      <c r="E19" s="14">
        <f>86.28075556 +9.86074631 + 7.89681752</f>
        <v>104.03831939</v>
      </c>
      <c r="F19" s="14">
        <f t="shared" si="0"/>
        <v>-9.7424505000000039</v>
      </c>
      <c r="G19" s="14">
        <f t="shared" si="1"/>
        <v>-8.5624754599733564</v>
      </c>
      <c r="H19" s="14">
        <f t="shared" si="2"/>
        <v>2.3933246099999934</v>
      </c>
      <c r="I19" s="14">
        <f t="shared" si="3"/>
        <v>2.3545916994536671</v>
      </c>
    </row>
    <row r="20" spans="1:9" ht="15.75" x14ac:dyDescent="0.25">
      <c r="A20" s="26"/>
      <c r="B20" s="34" t="s">
        <v>33</v>
      </c>
      <c r="C20" s="14">
        <v>26.74489419</v>
      </c>
      <c r="D20" s="14">
        <v>29.445620989999995</v>
      </c>
      <c r="E20" s="14">
        <v>27.2402069</v>
      </c>
      <c r="F20" s="14">
        <f t="shared" si="0"/>
        <v>-2.2054140899999943</v>
      </c>
      <c r="G20" s="14">
        <f t="shared" si="1"/>
        <v>-7.4897863106672915</v>
      </c>
      <c r="H20" s="14">
        <f t="shared" si="2"/>
        <v>0.49531271000000032</v>
      </c>
      <c r="I20" s="14">
        <f t="shared" si="3"/>
        <v>1.8519897909530685</v>
      </c>
    </row>
    <row r="21" spans="1:9" ht="15.75" x14ac:dyDescent="0.25">
      <c r="A21" s="26"/>
      <c r="B21" s="34" t="s">
        <v>34</v>
      </c>
      <c r="C21" s="14">
        <v>68.500042929999992</v>
      </c>
      <c r="D21" s="14">
        <v>70.649990930000001</v>
      </c>
      <c r="E21" s="14">
        <v>70.313389860000015</v>
      </c>
      <c r="F21" s="14">
        <f t="shared" si="0"/>
        <v>-0.33660106999998618</v>
      </c>
      <c r="G21" s="14">
        <f t="shared" si="1"/>
        <v>-0.47643469669159683</v>
      </c>
      <c r="H21" s="14">
        <f t="shared" si="2"/>
        <v>1.8133469300000229</v>
      </c>
      <c r="I21" s="14">
        <f t="shared" si="3"/>
        <v>2.647220136567034</v>
      </c>
    </row>
    <row r="22" spans="1:9" ht="15.75" x14ac:dyDescent="0.25">
      <c r="A22" s="26"/>
      <c r="B22" s="34" t="s">
        <v>35</v>
      </c>
      <c r="C22" s="14">
        <v>1.12913413</v>
      </c>
      <c r="D22" s="14">
        <v>1.2591918599999998</v>
      </c>
      <c r="E22" s="14">
        <v>1.0831171899999998</v>
      </c>
      <c r="F22" s="14">
        <f t="shared" si="0"/>
        <v>-0.17607466999999999</v>
      </c>
      <c r="G22" s="14">
        <f t="shared" si="1"/>
        <v>-13.983148683950356</v>
      </c>
      <c r="H22" s="14">
        <f t="shared" si="2"/>
        <v>-4.6016940000000117E-2</v>
      </c>
      <c r="I22" s="14">
        <f t="shared" si="3"/>
        <v>-4.0754183916130602</v>
      </c>
    </row>
    <row r="23" spans="1:9" ht="15.75" x14ac:dyDescent="0.25">
      <c r="A23" s="26"/>
      <c r="B23" s="34" t="s">
        <v>36</v>
      </c>
      <c r="C23" s="14">
        <v>0.45317486000000001</v>
      </c>
      <c r="D23" s="14">
        <v>0.49999997000000002</v>
      </c>
      <c r="E23" s="14">
        <v>0.95882736000000002</v>
      </c>
      <c r="F23" s="14">
        <f t="shared" si="0"/>
        <v>0.45882739</v>
      </c>
      <c r="G23" s="14">
        <f t="shared" si="1"/>
        <v>91.765483505929012</v>
      </c>
      <c r="H23" s="14">
        <f t="shared" si="2"/>
        <v>0.50565250000000006</v>
      </c>
      <c r="I23" s="14">
        <f t="shared" si="3"/>
        <v>111.5799980607927</v>
      </c>
    </row>
    <row r="24" spans="1:9" ht="21" customHeight="1" x14ac:dyDescent="0.25">
      <c r="A24" s="26"/>
      <c r="B24" s="19" t="s">
        <v>37</v>
      </c>
      <c r="C24" s="11">
        <f>SUM(C25:C29,C32)</f>
        <v>89.659561799999992</v>
      </c>
      <c r="D24" s="11">
        <f>SUM(D25:D29,D32)</f>
        <v>95.967571830000011</v>
      </c>
      <c r="E24" s="11">
        <f>SUM(E25:E29,E32)</f>
        <v>109.28439552</v>
      </c>
      <c r="F24" s="11">
        <f t="shared" si="0"/>
        <v>13.316823689999993</v>
      </c>
      <c r="G24" s="11">
        <f t="shared" si="1"/>
        <v>13.876378693408888</v>
      </c>
      <c r="H24" s="11">
        <f t="shared" si="2"/>
        <v>19.624833720000012</v>
      </c>
      <c r="I24" s="11">
        <f t="shared" si="3"/>
        <v>21.888165998152374</v>
      </c>
    </row>
    <row r="25" spans="1:9" ht="15.75" x14ac:dyDescent="0.25">
      <c r="A25" s="26"/>
      <c r="B25" s="34" t="s">
        <v>38</v>
      </c>
      <c r="C25" s="14">
        <v>53.955231220000002</v>
      </c>
      <c r="D25" s="14">
        <v>58.399997450000001</v>
      </c>
      <c r="E25" s="14">
        <v>58.970968999999997</v>
      </c>
      <c r="F25" s="14">
        <f t="shared" si="0"/>
        <v>0.57097154999999589</v>
      </c>
      <c r="G25" s="14">
        <f t="shared" si="1"/>
        <v>0.97769105296424264</v>
      </c>
      <c r="H25" s="14">
        <f t="shared" si="2"/>
        <v>5.0157377799999949</v>
      </c>
      <c r="I25" s="14">
        <f t="shared" si="3"/>
        <v>9.2961102502712887</v>
      </c>
    </row>
    <row r="26" spans="1:9" ht="15.75" x14ac:dyDescent="0.25">
      <c r="A26" s="26"/>
      <c r="B26" s="34" t="s">
        <v>39</v>
      </c>
      <c r="C26" s="14">
        <v>0</v>
      </c>
      <c r="D26" s="14"/>
      <c r="E26" s="14">
        <v>0</v>
      </c>
      <c r="F26" s="14">
        <f t="shared" si="0"/>
        <v>0</v>
      </c>
      <c r="G26" s="14" t="str">
        <f t="shared" si="1"/>
        <v/>
      </c>
      <c r="H26" s="14">
        <f t="shared" si="2"/>
        <v>0</v>
      </c>
      <c r="I26" s="14" t="str">
        <f t="shared" si="3"/>
        <v/>
      </c>
    </row>
    <row r="27" spans="1:9" ht="15.75" hidden="1" x14ac:dyDescent="0.25">
      <c r="A27" s="35"/>
      <c r="B27" s="34" t="s">
        <v>40</v>
      </c>
      <c r="C27" s="14"/>
      <c r="D27" s="14"/>
      <c r="E27" s="14"/>
      <c r="F27" s="14">
        <f t="shared" si="0"/>
        <v>0</v>
      </c>
      <c r="G27" s="14" t="str">
        <f t="shared" si="1"/>
        <v/>
      </c>
      <c r="H27" s="14">
        <f t="shared" si="2"/>
        <v>0</v>
      </c>
      <c r="I27" s="14" t="str">
        <f t="shared" si="3"/>
        <v/>
      </c>
    </row>
    <row r="28" spans="1:9" ht="15.75" x14ac:dyDescent="0.25">
      <c r="A28" s="26"/>
      <c r="B28" s="34" t="s">
        <v>41</v>
      </c>
      <c r="C28" s="14">
        <v>25.875237590000001</v>
      </c>
      <c r="D28" s="14">
        <v>28.367572950000003</v>
      </c>
      <c r="E28" s="14">
        <v>28.030677919999999</v>
      </c>
      <c r="F28" s="14">
        <f t="shared" si="0"/>
        <v>-0.33689503000000443</v>
      </c>
      <c r="G28" s="14">
        <f t="shared" si="1"/>
        <v>-1.1876061113645762</v>
      </c>
      <c r="H28" s="14">
        <f t="shared" si="2"/>
        <v>2.1554403299999976</v>
      </c>
      <c r="I28" s="14">
        <f t="shared" si="3"/>
        <v>8.3301276848294936</v>
      </c>
    </row>
    <row r="29" spans="1:9" ht="15.75" hidden="1" x14ac:dyDescent="0.25">
      <c r="A29" s="35"/>
      <c r="B29" s="34" t="s">
        <v>42</v>
      </c>
      <c r="C29" s="14">
        <f>+C30+C31</f>
        <v>1.6889999999999999E-5</v>
      </c>
      <c r="D29" s="14">
        <v>0</v>
      </c>
      <c r="E29" s="14">
        <f>+E30+E31</f>
        <v>0</v>
      </c>
      <c r="F29" s="14">
        <f t="shared" si="0"/>
        <v>0</v>
      </c>
      <c r="G29" s="14" t="str">
        <f t="shared" si="1"/>
        <v/>
      </c>
      <c r="H29" s="14">
        <f t="shared" si="2"/>
        <v>-1.6889999999999999E-5</v>
      </c>
      <c r="I29" s="14">
        <f t="shared" si="3"/>
        <v>-100</v>
      </c>
    </row>
    <row r="30" spans="1:9" ht="15.75" hidden="1" x14ac:dyDescent="0.25">
      <c r="A30" s="35"/>
      <c r="B30" s="20" t="s">
        <v>43</v>
      </c>
      <c r="C30" s="14">
        <v>1.6889999999999999E-5</v>
      </c>
      <c r="D30" s="14"/>
      <c r="E30" s="14">
        <v>0</v>
      </c>
      <c r="F30" s="14">
        <f t="shared" si="0"/>
        <v>0</v>
      </c>
      <c r="G30" s="14" t="str">
        <f t="shared" si="1"/>
        <v/>
      </c>
      <c r="H30" s="14">
        <f t="shared" si="2"/>
        <v>-1.6889999999999999E-5</v>
      </c>
      <c r="I30" s="14">
        <f t="shared" si="3"/>
        <v>-100</v>
      </c>
    </row>
    <row r="31" spans="1:9" ht="15.75" hidden="1" x14ac:dyDescent="0.25">
      <c r="A31" s="35"/>
      <c r="B31" s="20" t="s">
        <v>44</v>
      </c>
      <c r="C31" s="14"/>
      <c r="D31" s="14"/>
      <c r="E31" s="14"/>
      <c r="F31" s="14">
        <f t="shared" si="0"/>
        <v>0</v>
      </c>
      <c r="G31" s="14" t="str">
        <f t="shared" si="1"/>
        <v/>
      </c>
      <c r="H31" s="14">
        <f t="shared" si="2"/>
        <v>0</v>
      </c>
      <c r="I31" s="14" t="str">
        <f t="shared" si="3"/>
        <v/>
      </c>
    </row>
    <row r="32" spans="1:9" ht="15.75" x14ac:dyDescent="0.25">
      <c r="A32" s="26"/>
      <c r="B32" s="34" t="s">
        <v>45</v>
      </c>
      <c r="C32" s="14">
        <v>9.8290761</v>
      </c>
      <c r="D32" s="14">
        <v>9.2000014300000004</v>
      </c>
      <c r="E32" s="14">
        <v>22.282748599999998</v>
      </c>
      <c r="F32" s="14">
        <f t="shared" si="0"/>
        <v>13.082747169999998</v>
      </c>
      <c r="G32" s="14">
        <f t="shared" si="1"/>
        <v>142.20375148354728</v>
      </c>
      <c r="H32" s="14">
        <f t="shared" si="2"/>
        <v>12.453672499999998</v>
      </c>
      <c r="I32" s="14">
        <f t="shared" si="3"/>
        <v>126.70237134495275</v>
      </c>
    </row>
    <row r="33" spans="1:9" ht="21" customHeight="1" x14ac:dyDescent="0.25">
      <c r="A33" s="26"/>
      <c r="B33" s="19" t="s">
        <v>46</v>
      </c>
      <c r="C33" s="11">
        <f>SUM(C34:C40)</f>
        <v>120.70063359000001</v>
      </c>
      <c r="D33" s="11">
        <f>SUM(D34:D40)</f>
        <v>32.158343030000005</v>
      </c>
      <c r="E33" s="11">
        <f>SUM(E34:E40)</f>
        <v>79.522264719999995</v>
      </c>
      <c r="F33" s="11">
        <f t="shared" si="0"/>
        <v>47.363921689999991</v>
      </c>
      <c r="G33" s="11">
        <f t="shared" si="1"/>
        <v>147.28346434334301</v>
      </c>
      <c r="H33" s="11">
        <f t="shared" si="2"/>
        <v>-41.178368870000014</v>
      </c>
      <c r="I33" s="11">
        <f t="shared" si="3"/>
        <v>-34.116116581356223</v>
      </c>
    </row>
    <row r="34" spans="1:9" ht="15.75" x14ac:dyDescent="0.25">
      <c r="A34" s="26"/>
      <c r="B34" s="34" t="s">
        <v>47</v>
      </c>
      <c r="C34" s="14">
        <v>18.202345610000002</v>
      </c>
      <c r="D34" s="14">
        <v>13.737123030000001</v>
      </c>
      <c r="E34" s="14">
        <v>21.213932250000003</v>
      </c>
      <c r="F34" s="14">
        <f t="shared" si="0"/>
        <v>7.4768092200000016</v>
      </c>
      <c r="G34" s="14">
        <f t="shared" si="1"/>
        <v>54.427766306465116</v>
      </c>
      <c r="H34" s="14">
        <f t="shared" si="2"/>
        <v>3.0115866400000009</v>
      </c>
      <c r="I34" s="14">
        <f t="shared" si="3"/>
        <v>16.545047020453758</v>
      </c>
    </row>
    <row r="35" spans="1:9" ht="15.75" x14ac:dyDescent="0.25">
      <c r="A35" s="26"/>
      <c r="B35" s="34" t="s">
        <v>48</v>
      </c>
      <c r="C35" s="14">
        <v>46.423878199999997</v>
      </c>
      <c r="D35" s="14">
        <v>0</v>
      </c>
      <c r="E35" s="14">
        <v>0</v>
      </c>
      <c r="F35" s="14">
        <f t="shared" si="0"/>
        <v>0</v>
      </c>
      <c r="G35" s="14" t="str">
        <f t="shared" si="1"/>
        <v/>
      </c>
      <c r="H35" s="14">
        <f t="shared" si="2"/>
        <v>-46.423878199999997</v>
      </c>
      <c r="I35" s="14">
        <f t="shared" si="3"/>
        <v>-100</v>
      </c>
    </row>
    <row r="36" spans="1:9" ht="15.75" x14ac:dyDescent="0.25">
      <c r="A36" s="26"/>
      <c r="B36" s="34" t="s">
        <v>49</v>
      </c>
      <c r="C36" s="14">
        <v>55.282035860000001</v>
      </c>
      <c r="D36" s="14">
        <v>18.421220000000002</v>
      </c>
      <c r="E36" s="14">
        <v>57.581600879999996</v>
      </c>
      <c r="F36" s="14">
        <f t="shared" si="0"/>
        <v>39.160380879999991</v>
      </c>
      <c r="G36" s="14">
        <f t="shared" si="1"/>
        <v>212.58299330880357</v>
      </c>
      <c r="H36" s="14">
        <f t="shared" si="2"/>
        <v>2.2995650199999957</v>
      </c>
      <c r="I36" s="14">
        <f t="shared" si="3"/>
        <v>4.159696697537643</v>
      </c>
    </row>
    <row r="37" spans="1:9" ht="15.75" x14ac:dyDescent="0.25">
      <c r="A37" s="26"/>
      <c r="B37" s="34" t="s">
        <v>50</v>
      </c>
      <c r="C37" s="14">
        <v>0.79236991000000001</v>
      </c>
      <c r="D37" s="14">
        <v>0</v>
      </c>
      <c r="E37" s="14">
        <v>0.72649834000000002</v>
      </c>
      <c r="F37" s="14">
        <f t="shared" si="0"/>
        <v>0.72649834000000002</v>
      </c>
      <c r="G37" s="14" t="str">
        <f t="shared" si="1"/>
        <v/>
      </c>
      <c r="H37" s="14">
        <f t="shared" si="2"/>
        <v>-6.587156999999999E-2</v>
      </c>
      <c r="I37" s="14">
        <f t="shared" si="3"/>
        <v>-8.313234660816434</v>
      </c>
    </row>
    <row r="38" spans="1:9" ht="15.75" hidden="1" x14ac:dyDescent="0.25">
      <c r="A38" s="35"/>
      <c r="B38" s="34" t="s">
        <v>51</v>
      </c>
      <c r="C38" s="14"/>
      <c r="D38" s="14"/>
      <c r="E38" s="14"/>
      <c r="F38" s="14">
        <f t="shared" si="0"/>
        <v>0</v>
      </c>
      <c r="G38" s="14" t="str">
        <f t="shared" si="1"/>
        <v/>
      </c>
      <c r="H38" s="14">
        <f t="shared" si="2"/>
        <v>0</v>
      </c>
      <c r="I38" s="14" t="str">
        <f t="shared" si="3"/>
        <v/>
      </c>
    </row>
    <row r="39" spans="1:9" ht="15.75" hidden="1" x14ac:dyDescent="0.25">
      <c r="A39" s="35"/>
      <c r="B39" s="34" t="s">
        <v>52</v>
      </c>
      <c r="C39" s="14">
        <v>4.0099999999999997E-6</v>
      </c>
      <c r="D39" s="14">
        <v>0</v>
      </c>
      <c r="E39" s="14">
        <v>2.3325E-4</v>
      </c>
      <c r="F39" s="14">
        <f t="shared" si="0"/>
        <v>2.3325E-4</v>
      </c>
      <c r="G39" s="14" t="str">
        <f t="shared" si="1"/>
        <v/>
      </c>
      <c r="H39" s="14">
        <f t="shared" si="2"/>
        <v>2.2923999999999999E-4</v>
      </c>
      <c r="I39" s="14">
        <f t="shared" si="3"/>
        <v>5716.7082294264337</v>
      </c>
    </row>
    <row r="40" spans="1:9" ht="15.75" hidden="1" x14ac:dyDescent="0.25">
      <c r="A40" s="35"/>
      <c r="B40" s="34" t="s">
        <v>53</v>
      </c>
      <c r="C40" s="14">
        <v>0</v>
      </c>
      <c r="D40" s="14">
        <v>0</v>
      </c>
      <c r="E40" s="14">
        <v>0</v>
      </c>
      <c r="F40" s="14">
        <f t="shared" si="0"/>
        <v>0</v>
      </c>
      <c r="G40" s="14" t="str">
        <f t="shared" si="1"/>
        <v/>
      </c>
      <c r="H40" s="14">
        <f t="shared" si="2"/>
        <v>0</v>
      </c>
      <c r="I40" s="14" t="str">
        <f t="shared" si="3"/>
        <v/>
      </c>
    </row>
    <row r="41" spans="1:9" ht="21" customHeight="1" x14ac:dyDescent="0.4">
      <c r="A41" s="26"/>
      <c r="B41" s="32" t="s">
        <v>54</v>
      </c>
      <c r="C41" s="18">
        <f>SUM(C42:C43,C46,C48:C50)</f>
        <v>326.20836097</v>
      </c>
      <c r="D41" s="18">
        <v>485.82756153000003</v>
      </c>
      <c r="E41" s="18">
        <f>SUM(E42:E43,E46,E48:E50)</f>
        <v>281.32444688999999</v>
      </c>
      <c r="F41" s="18">
        <f t="shared" si="0"/>
        <v>-204.50311464000004</v>
      </c>
      <c r="G41" s="18">
        <f t="shared" si="1"/>
        <v>-42.093765531944179</v>
      </c>
      <c r="H41" s="18">
        <f t="shared" si="2"/>
        <v>-44.883914080000011</v>
      </c>
      <c r="I41" s="18">
        <f t="shared" si="3"/>
        <v>-13.759277642833867</v>
      </c>
    </row>
    <row r="42" spans="1:9" ht="21" customHeight="1" x14ac:dyDescent="0.25">
      <c r="A42" s="26"/>
      <c r="B42" s="19" t="s">
        <v>55</v>
      </c>
      <c r="C42" s="11">
        <v>71.445443740000002</v>
      </c>
      <c r="D42" s="11"/>
      <c r="E42" s="11">
        <v>55.395368079999997</v>
      </c>
      <c r="F42" s="11">
        <f t="shared" si="0"/>
        <v>55.395368079999997</v>
      </c>
      <c r="G42" s="11" t="str">
        <f t="shared" si="1"/>
        <v/>
      </c>
      <c r="H42" s="11">
        <f t="shared" si="2"/>
        <v>-16.050075660000005</v>
      </c>
      <c r="I42" s="11">
        <f t="shared" si="3"/>
        <v>-22.464799460702466</v>
      </c>
    </row>
    <row r="43" spans="1:9" ht="21" customHeight="1" x14ac:dyDescent="0.25">
      <c r="A43" s="26"/>
      <c r="B43" s="19" t="s">
        <v>56</v>
      </c>
      <c r="C43" s="11">
        <f>SUM(C44:C45)</f>
        <v>0</v>
      </c>
      <c r="D43" s="11"/>
      <c r="E43" s="11">
        <f>SUM(E44:E45)</f>
        <v>46.867003790000005</v>
      </c>
      <c r="F43" s="11">
        <f t="shared" si="0"/>
        <v>46.867003790000005</v>
      </c>
      <c r="G43" s="11" t="str">
        <f t="shared" si="1"/>
        <v/>
      </c>
      <c r="H43" s="11">
        <f t="shared" si="2"/>
        <v>46.867003790000005</v>
      </c>
      <c r="I43" s="11" t="str">
        <f t="shared" si="3"/>
        <v/>
      </c>
    </row>
    <row r="44" spans="1:9" ht="15" customHeight="1" x14ac:dyDescent="0.25">
      <c r="A44" s="26"/>
      <c r="B44" s="36" t="s">
        <v>57</v>
      </c>
      <c r="C44" s="14">
        <v>0</v>
      </c>
      <c r="D44" s="14"/>
      <c r="E44" s="14">
        <v>46.815715340000004</v>
      </c>
      <c r="F44" s="14">
        <f t="shared" si="0"/>
        <v>46.815715340000004</v>
      </c>
      <c r="G44" s="14" t="str">
        <f t="shared" si="1"/>
        <v/>
      </c>
      <c r="H44" s="14">
        <f t="shared" si="2"/>
        <v>46.815715340000004</v>
      </c>
      <c r="I44" s="14" t="str">
        <f t="shared" si="3"/>
        <v/>
      </c>
    </row>
    <row r="45" spans="1:9" ht="15" customHeight="1" x14ac:dyDescent="0.25">
      <c r="A45" s="26"/>
      <c r="B45" s="36" t="s">
        <v>58</v>
      </c>
      <c r="C45" s="14">
        <v>0</v>
      </c>
      <c r="D45" s="14"/>
      <c r="E45" s="14">
        <v>5.1288449999999999E-2</v>
      </c>
      <c r="F45" s="14">
        <f t="shared" si="0"/>
        <v>5.1288449999999999E-2</v>
      </c>
      <c r="G45" s="14" t="str">
        <f t="shared" si="1"/>
        <v/>
      </c>
      <c r="H45" s="14">
        <f t="shared" si="2"/>
        <v>5.1288449999999999E-2</v>
      </c>
      <c r="I45" s="14" t="str">
        <f t="shared" si="3"/>
        <v/>
      </c>
    </row>
    <row r="46" spans="1:9" ht="21" customHeight="1" x14ac:dyDescent="0.25">
      <c r="A46" s="26"/>
      <c r="B46" s="19" t="s">
        <v>59</v>
      </c>
      <c r="C46" s="11">
        <v>16.207585099999999</v>
      </c>
      <c r="D46" s="11"/>
      <c r="E46" s="11">
        <v>15.603403539999999</v>
      </c>
      <c r="F46" s="11">
        <f t="shared" si="0"/>
        <v>15.603403539999999</v>
      </c>
      <c r="G46" s="11" t="str">
        <f t="shared" si="1"/>
        <v/>
      </c>
      <c r="H46" s="11">
        <f t="shared" si="2"/>
        <v>-0.60418156000000067</v>
      </c>
      <c r="I46" s="11">
        <f t="shared" si="3"/>
        <v>-3.7277704005391938</v>
      </c>
    </row>
    <row r="47" spans="1:9" ht="15.75" x14ac:dyDescent="0.25">
      <c r="A47" s="26"/>
      <c r="B47" s="20" t="s">
        <v>60</v>
      </c>
      <c r="C47" s="14">
        <v>6.2230335600000002</v>
      </c>
      <c r="D47" s="14"/>
      <c r="E47" s="14">
        <v>5.9124211799999999</v>
      </c>
      <c r="F47" s="14">
        <f t="shared" si="0"/>
        <v>5.9124211799999999</v>
      </c>
      <c r="G47" s="14" t="str">
        <f t="shared" si="1"/>
        <v/>
      </c>
      <c r="H47" s="14">
        <f t="shared" si="2"/>
        <v>-0.31061238000000024</v>
      </c>
      <c r="I47" s="14">
        <f t="shared" si="3"/>
        <v>-4.9913338407257477</v>
      </c>
    </row>
    <row r="48" spans="1:9" ht="21" customHeight="1" x14ac:dyDescent="0.25">
      <c r="A48" s="26"/>
      <c r="B48" s="19" t="s">
        <v>61</v>
      </c>
      <c r="C48" s="11">
        <v>155.69336103999998</v>
      </c>
      <c r="D48" s="11"/>
      <c r="E48" s="11">
        <v>94.3642447</v>
      </c>
      <c r="F48" s="11">
        <f t="shared" si="0"/>
        <v>94.3642447</v>
      </c>
      <c r="G48" s="11" t="str">
        <f t="shared" si="1"/>
        <v/>
      </c>
      <c r="H48" s="11">
        <f t="shared" si="2"/>
        <v>-61.329116339999985</v>
      </c>
      <c r="I48" s="11">
        <f t="shared" si="3"/>
        <v>-39.390964348340837</v>
      </c>
    </row>
    <row r="49" spans="1:9" ht="21" customHeight="1" x14ac:dyDescent="0.25">
      <c r="A49" s="26"/>
      <c r="B49" s="19" t="s">
        <v>62</v>
      </c>
      <c r="C49" s="11">
        <v>33.198806390000001</v>
      </c>
      <c r="D49" s="11"/>
      <c r="E49" s="11">
        <v>17.039763929999999</v>
      </c>
      <c r="F49" s="11">
        <f t="shared" si="0"/>
        <v>17.039763929999999</v>
      </c>
      <c r="G49" s="11" t="str">
        <f t="shared" si="1"/>
        <v/>
      </c>
      <c r="H49" s="11">
        <f t="shared" si="2"/>
        <v>-16.159042460000002</v>
      </c>
      <c r="I49" s="11">
        <f t="shared" si="3"/>
        <v>-48.673564555824989</v>
      </c>
    </row>
    <row r="50" spans="1:9" ht="21" customHeight="1" x14ac:dyDescent="0.25">
      <c r="A50" s="26"/>
      <c r="B50" s="19" t="s">
        <v>63</v>
      </c>
      <c r="C50" s="11">
        <v>49.663164700000003</v>
      </c>
      <c r="D50" s="11"/>
      <c r="E50" s="11">
        <v>52.05466285</v>
      </c>
      <c r="F50" s="11">
        <f t="shared" si="0"/>
        <v>52.05466285</v>
      </c>
      <c r="G50" s="11" t="str">
        <f t="shared" si="1"/>
        <v/>
      </c>
      <c r="H50" s="11">
        <f t="shared" si="2"/>
        <v>2.3914981499999968</v>
      </c>
      <c r="I50" s="11">
        <f t="shared" si="3"/>
        <v>4.8154364798262579</v>
      </c>
    </row>
    <row r="51" spans="1:9" ht="15.75" hidden="1" x14ac:dyDescent="0.25">
      <c r="A51" s="26"/>
      <c r="B51" s="37"/>
      <c r="C51" s="38"/>
      <c r="D51" s="38"/>
      <c r="E51" s="38"/>
      <c r="F51" s="38"/>
      <c r="G51" s="38"/>
      <c r="H51" s="38"/>
      <c r="I51" s="39"/>
    </row>
    <row r="52" spans="1:9" x14ac:dyDescent="0.2">
      <c r="A52" s="26"/>
      <c r="B52" s="26"/>
      <c r="C52" s="26"/>
      <c r="D52" s="26"/>
      <c r="E52" s="26"/>
      <c r="F52" s="26"/>
      <c r="G52" s="26"/>
      <c r="H52" s="26"/>
      <c r="I52" s="26"/>
    </row>
    <row r="53" spans="1:9" x14ac:dyDescent="0.2">
      <c r="A53" s="26"/>
      <c r="B53" s="40" t="s">
        <v>64</v>
      </c>
      <c r="C53" s="40"/>
      <c r="D53" s="40"/>
      <c r="E53" s="26"/>
      <c r="F53" s="26"/>
      <c r="G53" s="26"/>
      <c r="H53" s="26"/>
      <c r="I53" s="26"/>
    </row>
    <row r="54" spans="1:9" x14ac:dyDescent="0.2">
      <c r="A54" s="26"/>
      <c r="B54" s="26"/>
      <c r="C54" s="26"/>
      <c r="D54" s="26"/>
      <c r="E54" s="26"/>
      <c r="F54" s="26"/>
      <c r="G54" s="26"/>
      <c r="H54" s="26"/>
      <c r="I54" s="26"/>
    </row>
    <row r="55" spans="1:9" ht="44.25" customHeight="1" x14ac:dyDescent="0.2">
      <c r="A55" s="26"/>
      <c r="B55" s="51" t="s">
        <v>74</v>
      </c>
      <c r="C55" s="51"/>
      <c r="D55" s="51"/>
      <c r="E55" s="51"/>
      <c r="F55" s="51"/>
      <c r="G55" s="51"/>
      <c r="H55" s="51"/>
      <c r="I55" s="51"/>
    </row>
    <row r="56" spans="1:9" hidden="1" x14ac:dyDescent="0.2">
      <c r="A56" s="41"/>
      <c r="B56" s="51"/>
      <c r="C56" s="51"/>
      <c r="D56" s="51"/>
      <c r="E56" s="51"/>
      <c r="F56" s="51"/>
      <c r="G56" s="51"/>
      <c r="H56" s="51"/>
      <c r="I56" s="51"/>
    </row>
  </sheetData>
  <mergeCells count="7">
    <mergeCell ref="B56:I56"/>
    <mergeCell ref="B2:I2"/>
    <mergeCell ref="B3:I3"/>
    <mergeCell ref="B5:B6"/>
    <mergeCell ref="F5:G5"/>
    <mergeCell ref="H5:I5"/>
    <mergeCell ref="B55:I55"/>
  </mergeCells>
  <pageMargins left="1.29" right="0.65" top="0.35433070866141736" bottom="0.31496062992125984" header="0.19685039370078741" footer="0.23622047244094491"/>
  <pageSetup scale="68" fitToHeight="0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Fermin Garcia Canas</dc:creator>
  <cp:lastModifiedBy>Luis Orlando Mendez Funes</cp:lastModifiedBy>
  <cp:lastPrinted>2025-03-03T20:05:11Z</cp:lastPrinted>
  <dcterms:created xsi:type="dcterms:W3CDTF">2025-03-03T19:20:42Z</dcterms:created>
  <dcterms:modified xsi:type="dcterms:W3CDTF">2025-03-03T20:05:18Z</dcterms:modified>
</cp:coreProperties>
</file>