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E3C9B4F1-46CE-475C-BAF6-E0C4E6DE4D38}" xr6:coauthVersionLast="36" xr6:coauthVersionMax="36" xr10:uidLastSave="{00000000-0000-0000-0000-000000000000}"/>
  <bookViews>
    <workbookView xWindow="0" yWindow="0" windowWidth="28800" windowHeight="11625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4" l="1"/>
  <c r="C41" i="14"/>
  <c r="C33" i="14"/>
  <c r="C29" i="14"/>
  <c r="C24" i="14" s="1"/>
  <c r="C17" i="14"/>
  <c r="C12" i="14"/>
  <c r="C43" i="13" l="1"/>
  <c r="C41" i="13" s="1"/>
  <c r="C33" i="13"/>
  <c r="C29" i="13"/>
  <c r="C24" i="13" s="1"/>
  <c r="C17" i="13"/>
  <c r="C12" i="13"/>
  <c r="E12" i="13" l="1"/>
  <c r="E17" i="13"/>
  <c r="E29" i="13"/>
  <c r="E24" i="13" s="1"/>
  <c r="E33" i="13"/>
  <c r="E43" i="13"/>
  <c r="E41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D43" i="14"/>
  <c r="D41" i="14" s="1"/>
  <c r="M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M48" i="13"/>
  <c r="M49" i="13"/>
  <c r="M50" i="13"/>
  <c r="F45" i="13"/>
  <c r="G45" i="13" s="1"/>
  <c r="H45" i="13"/>
  <c r="I45" i="13" s="1"/>
  <c r="H44" i="13"/>
  <c r="I44" i="13" s="1"/>
  <c r="F44" i="13"/>
  <c r="G44" i="13" s="1"/>
  <c r="L44" i="13"/>
  <c r="L43" i="13" l="1"/>
  <c r="L45" i="13"/>
  <c r="N45" i="13"/>
  <c r="N44" i="13"/>
  <c r="U45" i="14"/>
  <c r="U44" i="14"/>
  <c r="U43" i="14" l="1"/>
  <c r="V44" i="14"/>
  <c r="V45" i="14"/>
  <c r="N43" i="13"/>
  <c r="L34" i="13" l="1"/>
  <c r="U34" i="14"/>
  <c r="P43" i="14"/>
  <c r="Q43" i="14" s="1"/>
  <c r="R43" i="14" s="1"/>
  <c r="H43" i="13"/>
  <c r="I43" i="13" s="1"/>
  <c r="F43" i="13"/>
  <c r="G43" i="13" s="1"/>
  <c r="V43" i="14" l="1"/>
  <c r="U26" i="14" l="1"/>
  <c r="L26" i="13"/>
  <c r="D33" i="14" l="1"/>
  <c r="D29" i="14"/>
  <c r="D24" i="14" s="1"/>
  <c r="D17" i="14"/>
  <c r="D12" i="14"/>
  <c r="D33" i="13" l="1"/>
  <c r="D24" i="13"/>
  <c r="D17" i="13"/>
  <c r="D12" i="13"/>
  <c r="P50" i="14" l="1"/>
  <c r="P49" i="14"/>
  <c r="P48" i="14"/>
  <c r="P47" i="14"/>
  <c r="P46" i="14"/>
  <c r="P42" i="14"/>
  <c r="P40" i="14"/>
  <c r="P39" i="14"/>
  <c r="P38" i="14"/>
  <c r="V38" i="14" s="1"/>
  <c r="P37" i="14"/>
  <c r="P36" i="14"/>
  <c r="P35" i="14"/>
  <c r="P34" i="14"/>
  <c r="P32" i="14"/>
  <c r="P31" i="14"/>
  <c r="P30" i="14"/>
  <c r="P26" i="14"/>
  <c r="P27" i="14"/>
  <c r="V27" i="14" s="1"/>
  <c r="P28" i="14"/>
  <c r="P25" i="14"/>
  <c r="P23" i="14"/>
  <c r="P22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F24" i="13"/>
  <c r="N26" i="13" l="1"/>
  <c r="O29" i="14"/>
  <c r="Q32" i="14" l="1"/>
  <c r="R32" i="14" s="1"/>
  <c r="G32" i="13"/>
  <c r="H32" i="13"/>
  <c r="I32" i="13" s="1"/>
  <c r="M32" i="13"/>
  <c r="M41" i="13"/>
  <c r="M40" i="13"/>
  <c r="M39" i="13"/>
  <c r="M37" i="13"/>
  <c r="M36" i="13"/>
  <c r="M35" i="13"/>
  <c r="M34" i="13"/>
  <c r="M28" i="13"/>
  <c r="M25" i="13"/>
  <c r="M23" i="13"/>
  <c r="M22" i="13"/>
  <c r="M21" i="13"/>
  <c r="M20" i="13"/>
  <c r="M19" i="13"/>
  <c r="M18" i="13"/>
  <c r="M16" i="13"/>
  <c r="M14" i="13"/>
  <c r="M15" i="13"/>
  <c r="M13" i="13"/>
  <c r="M11" i="13"/>
  <c r="M10" i="13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9" i="14" l="1"/>
  <c r="V26" i="14"/>
  <c r="V40" i="14"/>
  <c r="L16" i="13"/>
  <c r="U16" i="14"/>
  <c r="U15" i="14"/>
  <c r="L15" i="13"/>
  <c r="N16" i="13"/>
  <c r="N13" i="13"/>
  <c r="U14" i="14"/>
  <c r="L14" i="13"/>
  <c r="U20" i="14"/>
  <c r="L20" i="13"/>
  <c r="N18" i="13"/>
  <c r="N25" i="13"/>
  <c r="L40" i="13"/>
  <c r="U40" i="14"/>
  <c r="N42" i="13"/>
  <c r="L48" i="13"/>
  <c r="U48" i="14"/>
  <c r="U32" i="14"/>
  <c r="L32" i="13"/>
  <c r="N15" i="13"/>
  <c r="L28" i="13"/>
  <c r="U28" i="14"/>
  <c r="N10" i="13"/>
  <c r="N20" i="13"/>
  <c r="N22" i="13"/>
  <c r="N35" i="13"/>
  <c r="N37" i="13"/>
  <c r="L46" i="13"/>
  <c r="U46" i="14"/>
  <c r="N50" i="13"/>
  <c r="N32" i="13"/>
  <c r="U21" i="14"/>
  <c r="L21" i="13"/>
  <c r="N28" i="13"/>
  <c r="N39" i="13"/>
  <c r="N46" i="13"/>
  <c r="U50" i="14"/>
  <c r="L50" i="13"/>
  <c r="N19" i="13"/>
  <c r="N34" i="13"/>
  <c r="N48" i="13"/>
  <c r="N11" i="13"/>
  <c r="N23" i="13"/>
  <c r="L10" i="13"/>
  <c r="U10" i="14"/>
  <c r="U13" i="14"/>
  <c r="L13" i="13"/>
  <c r="N14" i="13"/>
  <c r="L18" i="13"/>
  <c r="U18" i="14"/>
  <c r="L22" i="13"/>
  <c r="U22" i="14"/>
  <c r="U25" i="14"/>
  <c r="L25" i="13"/>
  <c r="L30" i="13"/>
  <c r="U30" i="14"/>
  <c r="U35" i="14"/>
  <c r="L35" i="13"/>
  <c r="L37" i="13"/>
  <c r="U37" i="14"/>
  <c r="N40" i="13"/>
  <c r="U47" i="14"/>
  <c r="L47" i="13"/>
  <c r="N49" i="13"/>
  <c r="L36" i="13"/>
  <c r="U36" i="14"/>
  <c r="N21" i="13"/>
  <c r="U11" i="14"/>
  <c r="L11" i="13"/>
  <c r="L19" i="13"/>
  <c r="U19" i="14"/>
  <c r="U23" i="14"/>
  <c r="L23" i="13"/>
  <c r="N30" i="13"/>
  <c r="N36" i="13"/>
  <c r="U39" i="14"/>
  <c r="L39" i="13"/>
  <c r="L42" i="13"/>
  <c r="U42" i="14"/>
  <c r="N47" i="13"/>
  <c r="L49" i="13"/>
  <c r="U49" i="14"/>
  <c r="M24" i="13"/>
  <c r="M12" i="13"/>
  <c r="P41" i="14"/>
  <c r="M33" i="13"/>
  <c r="M17" i="13"/>
  <c r="V23" i="14" l="1"/>
  <c r="V25" i="14"/>
  <c r="V48" i="14"/>
  <c r="V22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N29" i="13"/>
  <c r="N17" i="13"/>
  <c r="U41" i="14"/>
  <c r="L41" i="13"/>
  <c r="N33" i="13"/>
  <c r="U33" i="14"/>
  <c r="L33" i="13"/>
  <c r="L24" i="13"/>
  <c r="U24" i="14"/>
  <c r="U17" i="14"/>
  <c r="L17" i="13"/>
  <c r="U29" i="14"/>
  <c r="L29" i="13"/>
  <c r="N41" i="13"/>
  <c r="L12" i="13"/>
  <c r="U12" i="14"/>
  <c r="N12" i="13"/>
  <c r="V41" i="14" l="1"/>
  <c r="N24" i="13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H11" i="13"/>
  <c r="I11" i="13" s="1"/>
  <c r="G11" i="13"/>
  <c r="H10" i="13"/>
  <c r="I10" i="13" s="1"/>
  <c r="G10" i="13"/>
  <c r="E9" i="13"/>
  <c r="N9" i="13" s="1"/>
  <c r="D9" i="13"/>
  <c r="M9" i="13" s="1"/>
  <c r="C9" i="13"/>
  <c r="L9" i="13" s="1"/>
  <c r="H12" i="13" l="1"/>
  <c r="I12" i="13" s="1"/>
  <c r="H9" i="13"/>
  <c r="I9" i="13" s="1"/>
  <c r="H29" i="13"/>
  <c r="I29" i="13" s="1"/>
  <c r="D8" i="13"/>
  <c r="M8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C8" i="13" l="1"/>
  <c r="L8" i="13" s="1"/>
  <c r="G24" i="13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<sst xmlns="http://schemas.openxmlformats.org/spreadsheetml/2006/main" count="128" uniqueCount="74">
  <si>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</si>
  <si>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</si>
  <si>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</si>
  <si>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</si>
  <si>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</si>
  <si>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</si>
  <si>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</si>
  <si>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</si>
  <si>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</si>
  <si>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</si>
  <si>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</si>
  <si>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</si>
  <si>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</si>
  <si>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</si>
  <si>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</si>
  <si>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</si>
  <si>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</si>
  <si>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</si>
  <si>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</si>
  <si>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</si>
  <si>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</si>
  <si>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</si>
  <si>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</si>
  <si>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</si>
  <si>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</si>
  <si>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</si>
  <si>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</si>
  <si>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</si>
  <si>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</si>
  <si>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</si>
  <si>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</si>
  <si>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</si>
  <si>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</si>
  <si>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</si>
  <si>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</si>
  <si>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</si>
  <si>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</si>
  <si>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</si>
  <si>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</si>
  <si>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</si>
  <si>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</si>
  <si>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</si>
  <si>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</si>
  <si>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</si>
  <si>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</si>
  <si>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</si>
  <si>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</si>
  <si>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</si>
  <si>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</si>
  <si>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</si>
  <si>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</si>
  <si>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</si>
  <si>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</si>
  <si>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</si>
  <si>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</si>
  <si>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</si>
  <si>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</si>
  <si>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</si>
  <si>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</si>
  <si>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</si>
  <si>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</si>
  <si>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</si>
  <si>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</si>
  <si>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</si>
  <si>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</si>
  <si>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</si>
  <si>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</si>
  <si>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CONTRIBUCIONES A LA SEG. SOCIAL</t>
  </si>
  <si>
    <t>Contrib. Patronales del Sector Privado</t>
  </si>
  <si>
    <t>Contrib. Patronales del Sector Público</t>
  </si>
  <si>
    <t>Al  31 Oct.</t>
  </si>
  <si>
    <t>Al 31 Oct.</t>
  </si>
  <si>
    <t>COMPARATIVO ACUMULADO AL 31 DE OCTUBRE DE 2024, VRS EJECUTADO  2023 Y PRESUPUESTO 2024 (preliminar)</t>
  </si>
  <si>
    <t>INGRESOS AL 31 DE OCTUBRE DE 2024, VRS EJECUTADO  2023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</si>
</sst>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  <xf numFmtId="0" fontId="19" fillId="0" borderId="0"/>
    <xf numFmtId="0" fontId="19" fillId="0" borderId="0"/>
    <xf numFmtId="0" fontId="19" fillId="0" borderId="0"/>
  </cellStyleXfs>
  <cellXfs count="50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0" fontId="8" fillId="0" borderId="0" xfId="1" applyFont="1" applyFill="1"/>
    <xf numFmtId="164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tabSelected="1" zoomScale="80" zoomScaleNormal="80" zoomScaleSheetLayoutView="70" workbookViewId="0">
      <selection activeCell="T20" sqref="T20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7" width="11" style="2" customWidth="1"/>
    <col min="8" max="13" width="7.7109375" style="2" customWidth="1"/>
    <col min="14" max="15" width="7.7109375" style="2" hidden="1" customWidth="1"/>
    <col min="16" max="16" width="10.7109375" style="2" customWidth="1"/>
    <col min="17" max="17" width="9.7109375" style="2" customWidth="1"/>
    <col min="18" max="18" width="12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7"/>
      <c r="Q1" s="37"/>
      <c r="R1" s="1"/>
      <c r="S1" s="1"/>
      <c r="T1" s="1"/>
    </row>
    <row r="2" spans="1:26" ht="15.75" x14ac:dyDescent="0.25">
      <c r="A2" s="1"/>
      <c r="B2" s="42" t="s">
        <v>73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</row>
    <row r="3" spans="1:26" ht="16.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3" t="s">
        <v>1</v>
      </c>
      <c r="C5" s="25" t="s">
        <v>39</v>
      </c>
      <c r="D5" s="44" t="s">
        <v>64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 t="s">
        <v>2</v>
      </c>
      <c r="R5" s="46"/>
      <c r="S5" s="1"/>
      <c r="T5" s="1"/>
      <c r="U5" s="1"/>
      <c r="V5" s="1"/>
    </row>
    <row r="6" spans="1:26" ht="31.5" customHeight="1" x14ac:dyDescent="0.2">
      <c r="A6" s="1"/>
      <c r="B6" s="43"/>
      <c r="C6" s="23" t="s">
        <v>70</v>
      </c>
      <c r="D6" s="26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70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53</v>
      </c>
      <c r="C7" s="4">
        <f>+C8+C41</f>
        <v>6030.78447779</v>
      </c>
      <c r="D7" s="4">
        <f>+D8+D41</f>
        <v>777.00292644000001</v>
      </c>
      <c r="E7" s="4">
        <f t="shared" ref="E7:O7" si="0">+E8+E41</f>
        <v>550.18838558999994</v>
      </c>
      <c r="F7" s="4">
        <f t="shared" si="0"/>
        <v>551.99888175000001</v>
      </c>
      <c r="G7" s="4">
        <f t="shared" si="0"/>
        <v>1111.5265938</v>
      </c>
      <c r="H7" s="4">
        <f t="shared" si="0"/>
        <v>600.7095506999998</v>
      </c>
      <c r="I7" s="4">
        <f t="shared" si="0"/>
        <v>556.87243969000008</v>
      </c>
      <c r="J7" s="4">
        <f t="shared" si="0"/>
        <v>599.95598438999991</v>
      </c>
      <c r="K7" s="4">
        <f t="shared" si="0"/>
        <v>578.51550406000001</v>
      </c>
      <c r="L7" s="4">
        <f t="shared" si="0"/>
        <v>551.61337807999996</v>
      </c>
      <c r="M7" s="4">
        <f t="shared" si="0"/>
        <v>583.47875637000004</v>
      </c>
      <c r="N7" s="4">
        <f t="shared" si="0"/>
        <v>0</v>
      </c>
      <c r="O7" s="4">
        <f t="shared" si="0"/>
        <v>0</v>
      </c>
      <c r="P7" s="4">
        <f>SUM(D7:O7)</f>
        <v>6461.8624008699999</v>
      </c>
      <c r="Q7" s="5">
        <f t="shared" ref="Q7:Q42" si="1">+P7-C7</f>
        <v>431.07792307999989</v>
      </c>
      <c r="R7" s="5">
        <f t="shared" ref="R7:R42" si="2">IF(ISNUMBER(+Q7/C7*100), +Q7/C7*100, "")</f>
        <v>7.1479576938549423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5762.96045908</v>
      </c>
      <c r="D8" s="5">
        <f>+D9+D12+D16+D17+D24+D33</f>
        <v>759.74394745999996</v>
      </c>
      <c r="E8" s="5">
        <f t="shared" ref="E8:O8" si="3">+E9+E12+E16+E17+E24+E33</f>
        <v>529.29458115999989</v>
      </c>
      <c r="F8" s="5">
        <f t="shared" si="3"/>
        <v>509.52033508</v>
      </c>
      <c r="G8" s="5">
        <f t="shared" si="3"/>
        <v>1088.34771813</v>
      </c>
      <c r="H8" s="5">
        <f t="shared" si="3"/>
        <v>576.35207130999981</v>
      </c>
      <c r="I8" s="5">
        <f t="shared" si="3"/>
        <v>535.29878640000004</v>
      </c>
      <c r="J8" s="5">
        <f t="shared" si="3"/>
        <v>576.90564072999996</v>
      </c>
      <c r="K8" s="5">
        <f t="shared" si="3"/>
        <v>554.30470154</v>
      </c>
      <c r="L8" s="5">
        <f t="shared" si="3"/>
        <v>531.00082973999997</v>
      </c>
      <c r="M8" s="5">
        <f t="shared" si="3"/>
        <v>564.17270110000004</v>
      </c>
      <c r="N8" s="5">
        <f t="shared" si="3"/>
        <v>0</v>
      </c>
      <c r="O8" s="5">
        <f t="shared" si="3"/>
        <v>0</v>
      </c>
      <c r="P8" s="5">
        <f>SUM(D8:O8)</f>
        <v>6224.9413126499994</v>
      </c>
      <c r="Q8" s="5">
        <f t="shared" si="1"/>
        <v>461.98085356999945</v>
      </c>
      <c r="R8" s="5">
        <f t="shared" si="2"/>
        <v>8.0163807621152792</v>
      </c>
      <c r="S8" s="1"/>
      <c r="T8" s="6"/>
      <c r="U8" s="6" t="e">
        <f>C8-#REF!</f>
        <v>#REF!</v>
      </c>
      <c r="V8" s="6" t="e">
        <f>P8-#REF!</f>
        <v>#REF!</v>
      </c>
      <c r="W8" s="24"/>
      <c r="Z8" s="29"/>
    </row>
    <row r="9" spans="1:26" ht="21" customHeight="1" x14ac:dyDescent="0.25">
      <c r="A9" s="1"/>
      <c r="B9" s="7" t="s">
        <v>6</v>
      </c>
      <c r="C9" s="8">
        <f>SUM(C10:C11)</f>
        <v>2626.8739046699998</v>
      </c>
      <c r="D9" s="8">
        <f>SUM(D10:D11)</f>
        <v>336.24379841999996</v>
      </c>
      <c r="E9" s="8">
        <f>SUM(E10:E11)</f>
        <v>272.24697823999998</v>
      </c>
      <c r="F9" s="8">
        <f t="shared" ref="F9:O9" si="4">SUM(F10:F11)</f>
        <v>266.18679591</v>
      </c>
      <c r="G9" s="8">
        <f t="shared" si="4"/>
        <v>302.02664637999999</v>
      </c>
      <c r="H9" s="8">
        <f t="shared" si="4"/>
        <v>290.56382516999997</v>
      </c>
      <c r="I9" s="8">
        <f t="shared" si="4"/>
        <v>273.28074416000004</v>
      </c>
      <c r="J9" s="8">
        <f t="shared" si="4"/>
        <v>290.24365076999999</v>
      </c>
      <c r="K9" s="8">
        <f t="shared" si="4"/>
        <v>286.18931470000001</v>
      </c>
      <c r="L9" s="8">
        <f t="shared" si="4"/>
        <v>276.85960119999999</v>
      </c>
      <c r="M9" s="8">
        <f t="shared" si="4"/>
        <v>296.64222970000003</v>
      </c>
      <c r="N9" s="8">
        <f t="shared" si="4"/>
        <v>0</v>
      </c>
      <c r="O9" s="8">
        <f t="shared" si="4"/>
        <v>0</v>
      </c>
      <c r="P9" s="8">
        <f>SUM(D9:O9)</f>
        <v>2890.4835846499996</v>
      </c>
      <c r="Q9" s="8">
        <f t="shared" si="1"/>
        <v>263.60967997999978</v>
      </c>
      <c r="R9" s="8">
        <f t="shared" si="2"/>
        <v>10.035109774830081</v>
      </c>
      <c r="S9" s="1"/>
      <c r="T9" s="6"/>
      <c r="U9" s="6" t="e">
        <f>C9-#REF!</f>
        <v>#REF!</v>
      </c>
      <c r="V9" s="6" t="e">
        <f>P9-#REF!</f>
        <v>#REF!</v>
      </c>
      <c r="X9" s="29"/>
      <c r="Y9" s="24"/>
    </row>
    <row r="10" spans="1:26" ht="15" customHeight="1" x14ac:dyDescent="0.25">
      <c r="A10" s="1"/>
      <c r="B10" s="9" t="s">
        <v>7</v>
      </c>
      <c r="C10" s="10">
        <v>1220.9127721899999</v>
      </c>
      <c r="D10" s="10">
        <v>163.6142562</v>
      </c>
      <c r="E10" s="10">
        <v>128.48333803</v>
      </c>
      <c r="F10" s="10">
        <v>120.51846289</v>
      </c>
      <c r="G10" s="10">
        <v>133.58817557</v>
      </c>
      <c r="H10" s="10">
        <v>129.32586266999999</v>
      </c>
      <c r="I10" s="10">
        <v>137.00192660000002</v>
      </c>
      <c r="J10" s="10">
        <v>129.03509847999999</v>
      </c>
      <c r="K10" s="10">
        <v>135.72927978000001</v>
      </c>
      <c r="L10" s="10">
        <v>131.16697482999999</v>
      </c>
      <c r="M10" s="10">
        <v>129.07590722999998</v>
      </c>
      <c r="N10" s="10"/>
      <c r="O10" s="10"/>
      <c r="P10" s="10">
        <f t="shared" ref="P10:P42" si="5">SUM(D10:O10)</f>
        <v>1337.5392822800002</v>
      </c>
      <c r="Q10" s="10">
        <f t="shared" si="1"/>
        <v>116.62651009000024</v>
      </c>
      <c r="R10" s="10">
        <f t="shared" si="2"/>
        <v>9.5524031484085974</v>
      </c>
      <c r="S10" s="1"/>
      <c r="T10" s="6"/>
      <c r="U10" s="6" t="e">
        <f>C10-#REF!</f>
        <v>#REF!</v>
      </c>
      <c r="V10" s="6" t="e">
        <f>P10-#REF!</f>
        <v>#REF!</v>
      </c>
      <c r="Z10" s="29"/>
    </row>
    <row r="11" spans="1:26" ht="15" customHeight="1" x14ac:dyDescent="0.25">
      <c r="A11" s="1"/>
      <c r="B11" s="9" t="s">
        <v>8</v>
      </c>
      <c r="C11" s="10">
        <v>1405.9611324799998</v>
      </c>
      <c r="D11" s="10">
        <v>172.62954221999999</v>
      </c>
      <c r="E11" s="10">
        <v>143.76364021000001</v>
      </c>
      <c r="F11" s="10">
        <v>145.66833301999998</v>
      </c>
      <c r="G11" s="10">
        <v>168.43847081000001</v>
      </c>
      <c r="H11" s="10">
        <v>161.23796249999998</v>
      </c>
      <c r="I11" s="10">
        <v>136.27881755999999</v>
      </c>
      <c r="J11" s="10">
        <v>161.20855229</v>
      </c>
      <c r="K11" s="10">
        <v>150.46003492</v>
      </c>
      <c r="L11" s="10">
        <v>145.69262637</v>
      </c>
      <c r="M11" s="10">
        <v>167.56632247000002</v>
      </c>
      <c r="N11" s="10"/>
      <c r="O11" s="10"/>
      <c r="P11" s="10">
        <f t="shared" si="5"/>
        <v>1552.9443023699998</v>
      </c>
      <c r="Q11" s="10">
        <f t="shared" si="1"/>
        <v>146.98316989</v>
      </c>
      <c r="R11" s="10">
        <f t="shared" si="2"/>
        <v>10.454284012157133</v>
      </c>
      <c r="S11" s="1"/>
      <c r="T11" s="6"/>
      <c r="U11" s="6" t="e">
        <f>C11-#REF!</f>
        <v>#REF!</v>
      </c>
      <c r="V11" s="6" t="e">
        <f>P11-#REF!</f>
        <v>#REF!</v>
      </c>
      <c r="Y11" s="35"/>
      <c r="Z11" s="29"/>
    </row>
    <row r="12" spans="1:26" ht="21" customHeight="1" x14ac:dyDescent="0.25">
      <c r="A12" s="1"/>
      <c r="B12" s="7" t="s">
        <v>9</v>
      </c>
      <c r="C12" s="8">
        <f>SUM(C13:C15)</f>
        <v>2499.7390495999998</v>
      </c>
      <c r="D12" s="8">
        <f>SUM(D13:D15)</f>
        <v>357.84662495999999</v>
      </c>
      <c r="E12" s="8">
        <f>SUM(E13:E15)</f>
        <v>197.58956971999999</v>
      </c>
      <c r="F12" s="8">
        <f t="shared" ref="F12:O12" si="6">SUM(F13:F15)</f>
        <v>186.84690327999999</v>
      </c>
      <c r="G12" s="8">
        <f t="shared" si="6"/>
        <v>719.36531301999992</v>
      </c>
      <c r="H12" s="8">
        <f t="shared" si="6"/>
        <v>220.77329500999997</v>
      </c>
      <c r="I12" s="8">
        <f t="shared" si="6"/>
        <v>204.32951269</v>
      </c>
      <c r="J12" s="8">
        <f t="shared" si="6"/>
        <v>222.96363079</v>
      </c>
      <c r="K12" s="8">
        <f t="shared" si="6"/>
        <v>205.22823258</v>
      </c>
      <c r="L12" s="8">
        <f t="shared" si="6"/>
        <v>192.46585686999998</v>
      </c>
      <c r="M12" s="8">
        <f t="shared" si="6"/>
        <v>199.20116268999999</v>
      </c>
      <c r="N12" s="8">
        <f t="shared" si="6"/>
        <v>0</v>
      </c>
      <c r="O12" s="8">
        <f t="shared" si="6"/>
        <v>0</v>
      </c>
      <c r="P12" s="8">
        <f>SUM(D12:O12)</f>
        <v>2706.6101016099997</v>
      </c>
      <c r="Q12" s="8">
        <f t="shared" si="1"/>
        <v>206.87105200999986</v>
      </c>
      <c r="R12" s="8">
        <f t="shared" si="2"/>
        <v>8.2757058999059403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794.07866240999999</v>
      </c>
      <c r="D13" s="10">
        <v>98.749413099999998</v>
      </c>
      <c r="E13" s="10">
        <v>22.440007489999999</v>
      </c>
      <c r="F13" s="10">
        <v>18.73020421</v>
      </c>
      <c r="G13" s="10">
        <v>521.35651883999992</v>
      </c>
      <c r="H13" s="10">
        <v>43.444592849999999</v>
      </c>
      <c r="I13" s="10">
        <v>34.042224849999997</v>
      </c>
      <c r="J13" s="10">
        <v>32.856860879999999</v>
      </c>
      <c r="K13" s="10">
        <v>27.55417842</v>
      </c>
      <c r="L13" s="10">
        <v>25.764131669999998</v>
      </c>
      <c r="M13" s="10">
        <v>27.065009490000001</v>
      </c>
      <c r="N13" s="10"/>
      <c r="O13" s="10"/>
      <c r="P13" s="10">
        <f t="shared" si="5"/>
        <v>852.00314179999987</v>
      </c>
      <c r="Q13" s="10">
        <f t="shared" si="1"/>
        <v>57.924479389999874</v>
      </c>
      <c r="R13" s="10">
        <f t="shared" si="2"/>
        <v>7.294551803495283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1135.65474406</v>
      </c>
      <c r="D14" s="10">
        <v>181.43846958999998</v>
      </c>
      <c r="E14" s="10">
        <v>109.30284862000001</v>
      </c>
      <c r="F14" s="10">
        <v>105.1140643</v>
      </c>
      <c r="G14" s="10">
        <v>130.89529354000001</v>
      </c>
      <c r="H14" s="10">
        <v>122.97344233999999</v>
      </c>
      <c r="I14" s="10">
        <v>115.12653593</v>
      </c>
      <c r="J14" s="10">
        <v>138.16727650999999</v>
      </c>
      <c r="K14" s="10">
        <v>119.33387155</v>
      </c>
      <c r="L14" s="10">
        <v>108.31698057</v>
      </c>
      <c r="M14" s="10">
        <v>113.12216099999999</v>
      </c>
      <c r="N14" s="10"/>
      <c r="O14" s="10"/>
      <c r="P14" s="10">
        <f t="shared" si="5"/>
        <v>1243.7909439500002</v>
      </c>
      <c r="Q14" s="10">
        <f t="shared" si="1"/>
        <v>108.13619989000017</v>
      </c>
      <c r="R14" s="10">
        <f t="shared" si="2"/>
        <v>9.5219256077256365</v>
      </c>
      <c r="S14" s="1"/>
      <c r="T14" s="6"/>
      <c r="U14" s="6" t="e">
        <f>C14-#REF!</f>
        <v>#REF!</v>
      </c>
      <c r="V14" s="6" t="e">
        <f>P14-#REF!</f>
        <v>#REF!</v>
      </c>
      <c r="Y14" s="35"/>
      <c r="Z14" s="29"/>
    </row>
    <row r="15" spans="1:26" ht="15" customHeight="1" x14ac:dyDescent="0.25">
      <c r="A15" s="1"/>
      <c r="B15" s="9" t="s">
        <v>11</v>
      </c>
      <c r="C15" s="10">
        <v>570.00564312999995</v>
      </c>
      <c r="D15" s="10">
        <v>77.658742270000005</v>
      </c>
      <c r="E15" s="10">
        <v>65.846713610000009</v>
      </c>
      <c r="F15" s="10">
        <v>63.00263477</v>
      </c>
      <c r="G15" s="10">
        <v>67.113500639999998</v>
      </c>
      <c r="H15" s="10">
        <v>54.355259820000001</v>
      </c>
      <c r="I15" s="10">
        <v>55.160751910000002</v>
      </c>
      <c r="J15" s="10">
        <v>51.939493399999996</v>
      </c>
      <c r="K15" s="10">
        <v>58.340182610000006</v>
      </c>
      <c r="L15" s="10">
        <v>58.38474463</v>
      </c>
      <c r="M15" s="10">
        <v>59.013992200000004</v>
      </c>
      <c r="N15" s="10"/>
      <c r="O15" s="10"/>
      <c r="P15" s="10">
        <f t="shared" si="5"/>
        <v>610.81601585999999</v>
      </c>
      <c r="Q15" s="10">
        <f t="shared" si="1"/>
        <v>40.81037273000004</v>
      </c>
      <c r="R15" s="10">
        <f t="shared" si="2"/>
        <v>7.1596436319302379</v>
      </c>
      <c r="S15" s="1"/>
      <c r="T15" s="6"/>
      <c r="U15" s="6" t="e">
        <f>C15-#REF!</f>
        <v>#REF!</v>
      </c>
      <c r="V15" s="6" t="e">
        <f>P15-#REF!</f>
        <v>#REF!</v>
      </c>
      <c r="Y15" s="35"/>
      <c r="Z15" s="29"/>
    </row>
    <row r="16" spans="1:26" ht="21" customHeight="1" x14ac:dyDescent="0.25">
      <c r="A16" s="1"/>
      <c r="B16" s="7" t="s">
        <v>54</v>
      </c>
      <c r="C16" s="8">
        <v>263.14845355</v>
      </c>
      <c r="D16" s="8">
        <v>27.917772859999999</v>
      </c>
      <c r="E16" s="8">
        <v>25.401598580000002</v>
      </c>
      <c r="F16" s="8">
        <v>23.98808082</v>
      </c>
      <c r="G16" s="8">
        <v>30.70154896</v>
      </c>
      <c r="H16" s="8">
        <v>28.297877270000001</v>
      </c>
      <c r="I16" s="8">
        <v>23.262055919999998</v>
      </c>
      <c r="J16" s="8">
        <v>28.102557540000003</v>
      </c>
      <c r="K16" s="8">
        <v>28.37909436</v>
      </c>
      <c r="L16" s="8">
        <v>28.210391060000003</v>
      </c>
      <c r="M16" s="8">
        <v>31.747431649999999</v>
      </c>
      <c r="N16" s="8"/>
      <c r="O16" s="8"/>
      <c r="P16" s="8">
        <f t="shared" si="5"/>
        <v>276.00840901999999</v>
      </c>
      <c r="Q16" s="8">
        <f t="shared" si="1"/>
        <v>12.859955469999989</v>
      </c>
      <c r="R16" s="8">
        <f t="shared" si="2"/>
        <v>4.8869584056121038</v>
      </c>
      <c r="S16" s="1"/>
      <c r="T16" s="6"/>
      <c r="U16" s="6" t="e">
        <f>C16-#REF!</f>
        <v>#REF!</v>
      </c>
      <c r="V16" s="6" t="e">
        <f>P16-#REF!</f>
        <v>#REF!</v>
      </c>
      <c r="Y16" s="35"/>
      <c r="Z16" s="29"/>
    </row>
    <row r="17" spans="1:24" ht="21" customHeight="1" x14ac:dyDescent="0.25">
      <c r="A17" s="1"/>
      <c r="B17" s="7" t="s">
        <v>12</v>
      </c>
      <c r="C17" s="8">
        <f>SUM(C18:C23)</f>
        <v>191.71077487999997</v>
      </c>
      <c r="D17" s="8">
        <f>SUM(D18:D23)</f>
        <v>22.79636133</v>
      </c>
      <c r="E17" s="8">
        <f>SUM(E18:E23)</f>
        <v>18.398586979999997</v>
      </c>
      <c r="F17" s="8">
        <f t="shared" ref="F17:O17" si="7">SUM(F18:F23)</f>
        <v>17.71212736</v>
      </c>
      <c r="G17" s="8">
        <f t="shared" si="7"/>
        <v>19.597121860000001</v>
      </c>
      <c r="H17" s="8">
        <f t="shared" si="7"/>
        <v>20.480212590000001</v>
      </c>
      <c r="I17" s="8">
        <f t="shared" si="7"/>
        <v>19.160345450000001</v>
      </c>
      <c r="J17" s="8">
        <f t="shared" si="7"/>
        <v>19.217733769999999</v>
      </c>
      <c r="K17" s="8">
        <f t="shared" si="7"/>
        <v>18.761657140000001</v>
      </c>
      <c r="L17" s="8">
        <f t="shared" si="7"/>
        <v>18.483470969999999</v>
      </c>
      <c r="M17" s="8">
        <f t="shared" si="7"/>
        <v>19.798956130000001</v>
      </c>
      <c r="N17" s="8">
        <f t="shared" si="7"/>
        <v>0</v>
      </c>
      <c r="O17" s="8">
        <f t="shared" si="7"/>
        <v>0</v>
      </c>
      <c r="P17" s="8">
        <f>SUM(D17:O17)</f>
        <v>194.40657358000001</v>
      </c>
      <c r="Q17" s="8">
        <f t="shared" si="1"/>
        <v>2.6957987000000401</v>
      </c>
      <c r="R17" s="8">
        <f t="shared" si="2"/>
        <v>1.4061800656157466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27.081353660000001</v>
      </c>
      <c r="D18" s="10">
        <v>12.57503472</v>
      </c>
      <c r="E18" s="10">
        <v>2.01425469</v>
      </c>
      <c r="F18" s="10">
        <v>2.7554548300000001</v>
      </c>
      <c r="G18" s="10">
        <v>10.474306550000001</v>
      </c>
      <c r="H18" s="10">
        <v>2.3151104499999997</v>
      </c>
      <c r="I18" s="10">
        <v>2.36112644</v>
      </c>
      <c r="J18" s="10">
        <v>2.5171551000000001</v>
      </c>
      <c r="K18" s="10">
        <v>2.44665139</v>
      </c>
      <c r="L18" s="10">
        <v>2.7903584299999999</v>
      </c>
      <c r="M18" s="10">
        <v>3.2698736500000001</v>
      </c>
      <c r="N18" s="10"/>
      <c r="O18" s="10"/>
      <c r="P18" s="10">
        <f t="shared" si="5"/>
        <v>43.519326249999999</v>
      </c>
      <c r="Q18" s="10">
        <f t="shared" si="1"/>
        <v>16.437972589999998</v>
      </c>
      <c r="R18" s="10">
        <f t="shared" si="2"/>
        <v>60.698489434371936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84.174134330000001</v>
      </c>
      <c r="D19" s="10">
        <v>1.3141092899999998</v>
      </c>
      <c r="E19" s="10">
        <v>8.8163020099999994</v>
      </c>
      <c r="F19" s="10">
        <v>7.4781864899999997</v>
      </c>
      <c r="G19" s="10">
        <v>0.47233697999999996</v>
      </c>
      <c r="H19" s="10">
        <v>9.062953460000001</v>
      </c>
      <c r="I19" s="10">
        <v>8.6217229300000007</v>
      </c>
      <c r="J19" s="10">
        <v>8.2943753699999991</v>
      </c>
      <c r="K19" s="10">
        <v>8.7249243800000009</v>
      </c>
      <c r="L19" s="10">
        <v>7.6648136200000003</v>
      </c>
      <c r="M19" s="10">
        <v>7.8990383800000004</v>
      </c>
      <c r="N19" s="10"/>
      <c r="O19" s="10"/>
      <c r="P19" s="10">
        <f t="shared" si="5"/>
        <v>68.348762910000005</v>
      </c>
      <c r="Q19" s="10">
        <f t="shared" si="1"/>
        <v>-15.825371419999996</v>
      </c>
      <c r="R19" s="10">
        <f t="shared" si="2"/>
        <v>-18.800753397661936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22.108991979999999</v>
      </c>
      <c r="D20" s="10">
        <v>2.6197616099999999</v>
      </c>
      <c r="E20" s="10">
        <v>2.00378517</v>
      </c>
      <c r="F20" s="10">
        <v>1.78014516</v>
      </c>
      <c r="G20" s="10">
        <v>2.1812589899999999</v>
      </c>
      <c r="H20" s="10">
        <v>2.7592509300000003</v>
      </c>
      <c r="I20" s="10">
        <v>1.7722984799999999</v>
      </c>
      <c r="J20" s="10">
        <v>2.7030861999999996</v>
      </c>
      <c r="K20" s="10">
        <v>1.7603062</v>
      </c>
      <c r="L20" s="10">
        <v>2.2680808900000002</v>
      </c>
      <c r="M20" s="10">
        <v>2.4048798700000003</v>
      </c>
      <c r="N20" s="10"/>
      <c r="O20" s="10"/>
      <c r="P20" s="10">
        <f t="shared" si="5"/>
        <v>22.252853500000001</v>
      </c>
      <c r="Q20" s="10">
        <f t="shared" si="1"/>
        <v>0.14386152000000152</v>
      </c>
      <c r="R20" s="10">
        <f t="shared" si="2"/>
        <v>0.65069235237020295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57.018463710000006</v>
      </c>
      <c r="D21" s="10">
        <v>6.2300449899999997</v>
      </c>
      <c r="E21" s="10">
        <v>5.5068372300000004</v>
      </c>
      <c r="F21" s="10">
        <v>5.6283786400000011</v>
      </c>
      <c r="G21" s="10">
        <v>6.4202756799999996</v>
      </c>
      <c r="H21" s="10">
        <v>6.286125639999999</v>
      </c>
      <c r="I21" s="10">
        <v>6.3564425300000007</v>
      </c>
      <c r="J21" s="10">
        <v>5.4051947499999988</v>
      </c>
      <c r="K21" s="10">
        <v>5.7713406599999999</v>
      </c>
      <c r="L21" s="10">
        <v>5.7191750899999994</v>
      </c>
      <c r="M21" s="10">
        <v>5.6443265799999995</v>
      </c>
      <c r="N21" s="10"/>
      <c r="O21" s="10"/>
      <c r="P21" s="10">
        <f t="shared" si="5"/>
        <v>58.968141789999997</v>
      </c>
      <c r="Q21" s="10">
        <f t="shared" si="1"/>
        <v>1.9496780799999911</v>
      </c>
      <c r="R21" s="10">
        <f t="shared" si="2"/>
        <v>3.4193802378054126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0.87465634000000003</v>
      </c>
      <c r="D22" s="10">
        <v>5.7410719999999998E-2</v>
      </c>
      <c r="E22" s="10">
        <v>5.7407880000000001E-2</v>
      </c>
      <c r="F22" s="10">
        <v>6.9962239999999995E-2</v>
      </c>
      <c r="G22" s="10">
        <v>4.894366E-2</v>
      </c>
      <c r="H22" s="10">
        <v>5.6772110000000001E-2</v>
      </c>
      <c r="I22" s="10">
        <v>4.8755070000000005E-2</v>
      </c>
      <c r="J22" s="10">
        <v>0.29792235</v>
      </c>
      <c r="K22" s="10">
        <v>5.8434510000000002E-2</v>
      </c>
      <c r="L22" s="10">
        <v>4.104294E-2</v>
      </c>
      <c r="M22" s="10">
        <v>0.14118689000000001</v>
      </c>
      <c r="N22" s="10"/>
      <c r="O22" s="10"/>
      <c r="P22" s="10">
        <f t="shared" si="5"/>
        <v>0.87783836999999987</v>
      </c>
      <c r="Q22" s="10">
        <f t="shared" si="1"/>
        <v>3.1820299999998358E-3</v>
      </c>
      <c r="R22" s="10">
        <f t="shared" si="2"/>
        <v>0.36380345679536674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0.45317486000000001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0.43965075999999997</v>
      </c>
      <c r="N23" s="10"/>
      <c r="O23" s="10"/>
      <c r="P23" s="10">
        <f t="shared" si="5"/>
        <v>0.43965075999999997</v>
      </c>
      <c r="Q23" s="10">
        <f t="shared" si="1"/>
        <v>-1.3524100000000039E-2</v>
      </c>
      <c r="R23" s="10">
        <f t="shared" si="2"/>
        <v>-2.9843005854296591</v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72.990900749999994</v>
      </c>
      <c r="D24" s="8">
        <f t="shared" ref="D24" si="8">SUM(D25:D29,D32)</f>
        <v>8.3251735399999998</v>
      </c>
      <c r="E24" s="8">
        <f t="shared" ref="E24:O24" si="9">SUM(E25:E29,E32)</f>
        <v>8.7318083700000013</v>
      </c>
      <c r="F24" s="8">
        <f t="shared" si="9"/>
        <v>8.3303495099999996</v>
      </c>
      <c r="G24" s="8">
        <f t="shared" si="9"/>
        <v>9.8142901499999997</v>
      </c>
      <c r="H24" s="8">
        <f t="shared" si="9"/>
        <v>9.4658470699999988</v>
      </c>
      <c r="I24" s="8">
        <f t="shared" si="9"/>
        <v>8.4977699100000006</v>
      </c>
      <c r="J24" s="8">
        <f t="shared" si="9"/>
        <v>10.49088175</v>
      </c>
      <c r="K24" s="8">
        <f t="shared" si="9"/>
        <v>9.0902570300000001</v>
      </c>
      <c r="L24" s="8">
        <f t="shared" si="9"/>
        <v>8.4323740000000011</v>
      </c>
      <c r="M24" s="8">
        <f t="shared" si="9"/>
        <v>9.9783728600000003</v>
      </c>
      <c r="N24" s="8">
        <f t="shared" si="9"/>
        <v>0</v>
      </c>
      <c r="O24" s="8">
        <f t="shared" si="9"/>
        <v>0</v>
      </c>
      <c r="P24" s="8">
        <f>SUM(D24:O24)</f>
        <v>91.15712418999999</v>
      </c>
      <c r="Q24" s="8">
        <f t="shared" si="1"/>
        <v>18.166223439999996</v>
      </c>
      <c r="R24" s="8">
        <f t="shared" si="2"/>
        <v>24.888339852416465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44.920329889999998</v>
      </c>
      <c r="D25" s="10">
        <v>4.7602586899999997</v>
      </c>
      <c r="E25" s="10">
        <v>5.1725639700000006</v>
      </c>
      <c r="F25" s="10">
        <v>4.1720472800000001</v>
      </c>
      <c r="G25" s="10">
        <v>5.1756242800000001</v>
      </c>
      <c r="H25" s="10">
        <v>4.6665720799999999</v>
      </c>
      <c r="I25" s="10">
        <v>4.3309107100000004</v>
      </c>
      <c r="J25" s="10">
        <v>6.07034918</v>
      </c>
      <c r="K25" s="10">
        <v>4.6733809700000002</v>
      </c>
      <c r="L25" s="10">
        <v>4.5243284400000006</v>
      </c>
      <c r="M25" s="10">
        <v>5.7596114600000003</v>
      </c>
      <c r="N25" s="10"/>
      <c r="O25" s="10"/>
      <c r="P25" s="10">
        <f t="shared" si="5"/>
        <v>49.305647060000005</v>
      </c>
      <c r="Q25" s="10">
        <f t="shared" si="1"/>
        <v>4.3853171700000075</v>
      </c>
      <c r="R25" s="10">
        <f t="shared" si="2"/>
        <v>9.7624331360403733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/>
      <c r="O26" s="10"/>
      <c r="P26" s="10">
        <f t="shared" si="5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21.139256839999998</v>
      </c>
      <c r="D28" s="10">
        <v>2.00899633</v>
      </c>
      <c r="E28" s="10">
        <v>1.94132437</v>
      </c>
      <c r="F28" s="10">
        <v>2.2293428800000004</v>
      </c>
      <c r="G28" s="10">
        <v>2.5520200799999997</v>
      </c>
      <c r="H28" s="10">
        <v>2.75457821</v>
      </c>
      <c r="I28" s="10">
        <v>2.20959912</v>
      </c>
      <c r="J28" s="10">
        <v>2.6275861799999998</v>
      </c>
      <c r="K28" s="10">
        <v>2.3084578499999999</v>
      </c>
      <c r="L28" s="10">
        <v>2.2176113999999996</v>
      </c>
      <c r="M28" s="10">
        <v>2.2883755999999997</v>
      </c>
      <c r="N28" s="10"/>
      <c r="O28" s="10"/>
      <c r="P28" s="10">
        <f t="shared" si="5"/>
        <v>23.137892019999999</v>
      </c>
      <c r="Q28" s="10">
        <f t="shared" si="1"/>
        <v>1.9986351800000008</v>
      </c>
      <c r="R28" s="10">
        <f t="shared" si="2"/>
        <v>9.4546142048766608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-1.6889999999999999E-5</v>
      </c>
      <c r="R29" s="10">
        <f t="shared" si="2"/>
        <v>-100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 x14ac:dyDescent="0.25">
      <c r="A30" s="21"/>
      <c r="B30" s="11" t="s">
        <v>25</v>
      </c>
      <c r="C30" s="10">
        <v>1.6889999999999999E-5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/>
      <c r="O30" s="10"/>
      <c r="P30" s="10">
        <f t="shared" si="5"/>
        <v>0</v>
      </c>
      <c r="Q30" s="10">
        <f t="shared" si="1"/>
        <v>-1.6889999999999999E-5</v>
      </c>
      <c r="R30" s="10">
        <f t="shared" si="2"/>
        <v>-100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59</v>
      </c>
      <c r="C32" s="10">
        <v>6.9312971299999999</v>
      </c>
      <c r="D32" s="10">
        <v>1.5559185199999999</v>
      </c>
      <c r="E32" s="10">
        <v>1.6179200300000001</v>
      </c>
      <c r="F32" s="10">
        <v>1.9289593500000002</v>
      </c>
      <c r="G32" s="10">
        <v>2.0866457899999999</v>
      </c>
      <c r="H32" s="10">
        <v>2.0446967799999998</v>
      </c>
      <c r="I32" s="10">
        <v>1.95726008</v>
      </c>
      <c r="J32" s="10">
        <v>1.79294639</v>
      </c>
      <c r="K32" s="10">
        <v>2.10841821</v>
      </c>
      <c r="L32" s="10">
        <v>1.6904341600000001</v>
      </c>
      <c r="M32" s="10">
        <v>1.9303858</v>
      </c>
      <c r="N32" s="10"/>
      <c r="O32" s="10"/>
      <c r="P32" s="10">
        <f t="shared" si="5"/>
        <v>18.713585109999997</v>
      </c>
      <c r="Q32" s="10">
        <f t="shared" ref="Q32" si="11">+P32-C32</f>
        <v>11.782287979999996</v>
      </c>
      <c r="R32" s="10">
        <f t="shared" ref="R32" si="12">IF(ISNUMBER(+Q32/C32*100), +Q32/C32*100, "")</f>
        <v>169.98676811882677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108.49737563000001</v>
      </c>
      <c r="D33" s="8">
        <f>SUM(D34:D40)</f>
        <v>6.6142163499999995</v>
      </c>
      <c r="E33" s="8">
        <f>SUM(E34:E40)</f>
        <v>6.9260392700000004</v>
      </c>
      <c r="F33" s="8">
        <f t="shared" ref="F33:O33" si="13">SUM(F34:F40)</f>
        <v>6.4560782000000003</v>
      </c>
      <c r="G33" s="8">
        <f t="shared" si="13"/>
        <v>6.8427977599999998</v>
      </c>
      <c r="H33" s="8">
        <f t="shared" si="13"/>
        <v>6.7710142000000015</v>
      </c>
      <c r="I33" s="8">
        <f t="shared" si="13"/>
        <v>6.7683582699999993</v>
      </c>
      <c r="J33" s="8">
        <f t="shared" si="13"/>
        <v>5.8871861099999991</v>
      </c>
      <c r="K33" s="8">
        <f t="shared" si="13"/>
        <v>6.6561457299999995</v>
      </c>
      <c r="L33" s="8">
        <f t="shared" si="13"/>
        <v>6.5491356400000003</v>
      </c>
      <c r="M33" s="8">
        <f t="shared" si="13"/>
        <v>6.8045480700000001</v>
      </c>
      <c r="N33" s="8">
        <f t="shared" si="13"/>
        <v>0</v>
      </c>
      <c r="O33" s="8">
        <f t="shared" si="13"/>
        <v>0</v>
      </c>
      <c r="P33" s="8">
        <f>SUM(D33:O33)</f>
        <v>66.27551960000001</v>
      </c>
      <c r="Q33" s="8">
        <f t="shared" si="1"/>
        <v>-42.221856029999998</v>
      </c>
      <c r="R33" s="8">
        <f t="shared" si="2"/>
        <v>-38.915094291299582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14.878979620000001</v>
      </c>
      <c r="D34" s="10">
        <v>1.5254849500000001</v>
      </c>
      <c r="E34" s="10">
        <v>1.99734089</v>
      </c>
      <c r="F34" s="10">
        <v>1.7768553</v>
      </c>
      <c r="G34" s="10">
        <v>1.96798436</v>
      </c>
      <c r="H34" s="10">
        <v>1.9906997</v>
      </c>
      <c r="I34" s="10">
        <v>1.7941482900000001</v>
      </c>
      <c r="J34" s="10">
        <v>1.6953679099999999</v>
      </c>
      <c r="K34" s="10">
        <v>1.7500751299999999</v>
      </c>
      <c r="L34" s="10">
        <v>1.7280702400000001</v>
      </c>
      <c r="M34" s="10">
        <v>1.6010424299999999</v>
      </c>
      <c r="N34" s="10"/>
      <c r="O34" s="10"/>
      <c r="P34" s="10">
        <f t="shared" si="5"/>
        <v>17.8270692</v>
      </c>
      <c r="Q34" s="10">
        <f t="shared" si="1"/>
        <v>2.9480895799999995</v>
      </c>
      <c r="R34" s="10">
        <f t="shared" si="2"/>
        <v>19.813788682372017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/>
      <c r="O35" s="10"/>
      <c r="P35" s="10">
        <f t="shared" si="5"/>
        <v>0</v>
      </c>
      <c r="Q35" s="10">
        <f t="shared" si="1"/>
        <v>-46.423878199999997</v>
      </c>
      <c r="R35" s="10">
        <f t="shared" si="2"/>
        <v>-100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46.402147900000003</v>
      </c>
      <c r="D36" s="10">
        <v>5.0887268999999993</v>
      </c>
      <c r="E36" s="10">
        <v>4.9286983800000002</v>
      </c>
      <c r="F36" s="10">
        <v>4.6792183999999999</v>
      </c>
      <c r="G36" s="10">
        <v>4.8748088999999997</v>
      </c>
      <c r="H36" s="10">
        <v>4.7803055000000008</v>
      </c>
      <c r="I36" s="10">
        <v>4.9741964999999997</v>
      </c>
      <c r="J36" s="10">
        <v>4.1918181999999993</v>
      </c>
      <c r="K36" s="10">
        <v>4.9060705999999996</v>
      </c>
      <c r="L36" s="10">
        <v>4.8210654000000002</v>
      </c>
      <c r="M36" s="10">
        <v>4.4769996000000001</v>
      </c>
      <c r="N36" s="10"/>
      <c r="O36" s="10"/>
      <c r="P36" s="10">
        <f t="shared" si="5"/>
        <v>47.721908380000002</v>
      </c>
      <c r="Q36" s="10">
        <f t="shared" si="1"/>
        <v>1.3197604799999993</v>
      </c>
      <c r="R36" s="10">
        <f t="shared" si="2"/>
        <v>2.844179719534059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0.79236991000000001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0.72649834000000002</v>
      </c>
      <c r="N37" s="10"/>
      <c r="O37" s="10"/>
      <c r="P37" s="10">
        <f t="shared" si="5"/>
        <v>0.72649834000000002</v>
      </c>
      <c r="Q37" s="10">
        <f t="shared" si="1"/>
        <v>-6.587156999999999E-2</v>
      </c>
      <c r="R37" s="10">
        <f t="shared" si="2"/>
        <v>-8.313234660816434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0</v>
      </c>
      <c r="D39" s="10">
        <v>4.4999999999999993E-6</v>
      </c>
      <c r="E39" s="10">
        <v>0</v>
      </c>
      <c r="F39" s="10">
        <v>4.4999999999999993E-6</v>
      </c>
      <c r="G39" s="10">
        <v>4.4999999999999993E-6</v>
      </c>
      <c r="H39" s="10">
        <v>8.9999999999999985E-6</v>
      </c>
      <c r="I39" s="10">
        <v>1.3480000000000001E-5</v>
      </c>
      <c r="J39" s="10">
        <v>0</v>
      </c>
      <c r="K39" s="10">
        <v>0</v>
      </c>
      <c r="L39" s="10">
        <v>0</v>
      </c>
      <c r="M39" s="10">
        <v>7.7000000000000008E-6</v>
      </c>
      <c r="N39" s="10"/>
      <c r="O39" s="10"/>
      <c r="P39" s="10">
        <f t="shared" si="5"/>
        <v>4.3680000000000002E-5</v>
      </c>
      <c r="Q39" s="10">
        <f t="shared" si="1"/>
        <v>4.3680000000000002E-5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SUM(C42:C43,C46,C48:C50)</f>
        <v>267.82401871000002</v>
      </c>
      <c r="D41" s="5">
        <f>SUM(D42:D43,D46,D48:D50)</f>
        <v>17.258978980000002</v>
      </c>
      <c r="E41" s="5">
        <f>SUM(E42:E43,E46,E48:E50)</f>
        <v>20.893804430000003</v>
      </c>
      <c r="F41" s="5">
        <f>SUM(F42:F43,F46,F48:F50)</f>
        <v>42.47854667</v>
      </c>
      <c r="G41" s="5">
        <f t="shared" ref="G41:K41" si="14">SUM(G42:G43,G46,G48:G50)</f>
        <v>23.17887567</v>
      </c>
      <c r="H41" s="5">
        <f t="shared" si="14"/>
        <v>24.357479389999998</v>
      </c>
      <c r="I41" s="5">
        <f t="shared" si="14"/>
        <v>21.573653289999999</v>
      </c>
      <c r="J41" s="5">
        <f t="shared" si="14"/>
        <v>23.050343660000003</v>
      </c>
      <c r="K41" s="5">
        <f t="shared" si="14"/>
        <v>24.210802519999998</v>
      </c>
      <c r="L41" s="5">
        <f t="shared" ref="L41" si="15">SUM(L42:L43,L46,L48:L50)</f>
        <v>20.612548339999996</v>
      </c>
      <c r="M41" s="5">
        <f t="shared" ref="M41" si="16">SUM(M42:M43,M46,M48:M50)</f>
        <v>19.306055269999998</v>
      </c>
      <c r="N41" s="5">
        <f t="shared" ref="N41" si="17">SUM(N42:N43,N46,N48:N50)</f>
        <v>0</v>
      </c>
      <c r="O41" s="5">
        <f t="shared" ref="O41" si="18">SUM(O42:O43,O46,O48:O50)</f>
        <v>0</v>
      </c>
      <c r="P41" s="5">
        <f>SUM(D41:O41)</f>
        <v>236.92108822</v>
      </c>
      <c r="Q41" s="5">
        <f t="shared" si="1"/>
        <v>-30.902930490000017</v>
      </c>
      <c r="R41" s="5">
        <f t="shared" si="2"/>
        <v>-11.538520943284675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56</v>
      </c>
      <c r="C42" s="8">
        <v>52.287462919999996</v>
      </c>
      <c r="D42" s="8">
        <v>4.8254232899999998</v>
      </c>
      <c r="E42" s="8">
        <v>4.4516689299999994</v>
      </c>
      <c r="F42" s="8">
        <v>4.1991889000000002</v>
      </c>
      <c r="G42" s="8">
        <v>4.8381356899999997</v>
      </c>
      <c r="H42" s="8">
        <v>4.7351329199999999</v>
      </c>
      <c r="I42" s="8">
        <v>4.1063460100000002</v>
      </c>
      <c r="J42" s="8">
        <v>4.8518035099999999</v>
      </c>
      <c r="K42" s="8">
        <v>4.4854435299999995</v>
      </c>
      <c r="L42" s="8">
        <v>4.6024470300000004</v>
      </c>
      <c r="M42" s="8">
        <v>4.9308559499999998</v>
      </c>
      <c r="N42" s="8"/>
      <c r="O42" s="8"/>
      <c r="P42" s="8">
        <f t="shared" si="5"/>
        <v>46.026445759999994</v>
      </c>
      <c r="Q42" s="8">
        <f t="shared" si="1"/>
        <v>-6.2610171600000015</v>
      </c>
      <c r="R42" s="8">
        <f t="shared" si="2"/>
        <v>-11.974222519802462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67</v>
      </c>
      <c r="C43" s="8">
        <f>SUM(C44:C45)</f>
        <v>0</v>
      </c>
      <c r="D43" s="8">
        <f>SUM(D44:D45)</f>
        <v>0</v>
      </c>
      <c r="E43" s="8">
        <f t="shared" ref="E43:O43" si="19">SUM(E44:E45)</f>
        <v>4.2932427999999998</v>
      </c>
      <c r="F43" s="8">
        <f t="shared" si="19"/>
        <v>4.03462473</v>
      </c>
      <c r="G43" s="8">
        <f t="shared" si="19"/>
        <v>4.1150164400000007</v>
      </c>
      <c r="H43" s="8">
        <f t="shared" si="19"/>
        <v>4.1816978200000001</v>
      </c>
      <c r="I43" s="8">
        <f t="shared" si="19"/>
        <v>4.2154618500000005</v>
      </c>
      <c r="J43" s="8">
        <f t="shared" si="19"/>
        <v>4.3616727700000002</v>
      </c>
      <c r="K43" s="8">
        <f t="shared" si="19"/>
        <v>4.3708890699999996</v>
      </c>
      <c r="L43" s="8">
        <f t="shared" si="19"/>
        <v>4.3213616299999993</v>
      </c>
      <c r="M43" s="8">
        <f t="shared" si="19"/>
        <v>4.3374213299999997</v>
      </c>
      <c r="N43" s="8">
        <f t="shared" si="19"/>
        <v>0</v>
      </c>
      <c r="O43" s="8">
        <f t="shared" si="19"/>
        <v>0</v>
      </c>
      <c r="P43" s="8">
        <f t="shared" ref="P43" si="20">SUM(D43:O43)</f>
        <v>38.231388440000003</v>
      </c>
      <c r="Q43" s="8">
        <f t="shared" ref="Q43:Q45" si="21">+P43-C43</f>
        <v>38.231388440000003</v>
      </c>
      <c r="R43" s="8" t="str">
        <f t="shared" ref="R43:R45" si="22">IF(ISNUMBER(+Q43/C43*100), +Q43/C43*100, "")</f>
        <v/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68</v>
      </c>
      <c r="C44" s="10">
        <v>0</v>
      </c>
      <c r="D44" s="10">
        <v>0</v>
      </c>
      <c r="E44" s="10">
        <v>4.2932427999999998</v>
      </c>
      <c r="F44" s="10">
        <v>4.03462473</v>
      </c>
      <c r="G44" s="10">
        <v>4.1150164400000007</v>
      </c>
      <c r="H44" s="10">
        <v>4.1816978200000001</v>
      </c>
      <c r="I44" s="10">
        <v>4.2081590900000005</v>
      </c>
      <c r="J44" s="10">
        <v>4.3543020500000003</v>
      </c>
      <c r="K44" s="10">
        <v>4.36353393</v>
      </c>
      <c r="L44" s="10">
        <v>4.3140828099999995</v>
      </c>
      <c r="M44" s="10">
        <v>4.33008785</v>
      </c>
      <c r="N44" s="10"/>
      <c r="O44" s="10"/>
      <c r="P44" s="10">
        <f t="shared" ref="P44:P45" si="23">SUM(D44:O44)</f>
        <v>38.19474752</v>
      </c>
      <c r="Q44" s="10">
        <f t="shared" si="21"/>
        <v>38.19474752</v>
      </c>
      <c r="R44" s="10" t="str">
        <f t="shared" si="22"/>
        <v/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15" customHeight="1" x14ac:dyDescent="0.25">
      <c r="A45" s="1"/>
      <c r="B45" s="11" t="s">
        <v>69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7.3027600000000002E-3</v>
      </c>
      <c r="J45" s="10">
        <v>7.3707200000000007E-3</v>
      </c>
      <c r="K45" s="10">
        <v>7.3551399999999996E-3</v>
      </c>
      <c r="L45" s="10">
        <v>7.2788199999999992E-3</v>
      </c>
      <c r="M45" s="10">
        <v>7.3334799999999999E-3</v>
      </c>
      <c r="N45" s="10"/>
      <c r="O45" s="10"/>
      <c r="P45" s="10">
        <f t="shared" si="23"/>
        <v>3.6640919999999993E-2</v>
      </c>
      <c r="Q45" s="10">
        <f t="shared" si="21"/>
        <v>3.6640919999999993E-2</v>
      </c>
      <c r="R45" s="10" t="str">
        <f t="shared" si="22"/>
        <v/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57</v>
      </c>
      <c r="C46" s="8">
        <v>12.88157049</v>
      </c>
      <c r="D46" s="8">
        <v>1.34660772</v>
      </c>
      <c r="E46" s="8">
        <v>1.30010782</v>
      </c>
      <c r="F46" s="8">
        <v>1.13912813</v>
      </c>
      <c r="G46" s="8">
        <v>1.4841924200000001</v>
      </c>
      <c r="H46" s="8">
        <v>1.3853250399999999</v>
      </c>
      <c r="I46" s="8">
        <v>1.09052938</v>
      </c>
      <c r="J46" s="8">
        <v>1.31985101</v>
      </c>
      <c r="K46" s="8">
        <v>1.2477255600000001</v>
      </c>
      <c r="L46" s="8">
        <v>1.4294685899999999</v>
      </c>
      <c r="M46" s="8">
        <v>0.93797549999999996</v>
      </c>
      <c r="N46" s="8"/>
      <c r="O46" s="8"/>
      <c r="P46" s="8">
        <f>SUM(D46:O46)</f>
        <v>12.680911169999998</v>
      </c>
      <c r="Q46" s="8">
        <f>+P46-C46</f>
        <v>-0.20065932000000153</v>
      </c>
      <c r="R46" s="8">
        <f>IF(ISNUMBER(+Q46/C46*100), +Q46/C46*100, "")</f>
        <v>-1.5577240380415878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15" customHeight="1" x14ac:dyDescent="0.25">
      <c r="A47" s="1"/>
      <c r="B47" s="11" t="s">
        <v>60</v>
      </c>
      <c r="C47" s="10">
        <v>5.2744310800000003</v>
      </c>
      <c r="D47" s="10">
        <v>0.74952670999999993</v>
      </c>
      <c r="E47" s="10">
        <v>0.50666433</v>
      </c>
      <c r="F47" s="10">
        <v>0.3921926</v>
      </c>
      <c r="G47" s="10">
        <v>0.51402566999999999</v>
      </c>
      <c r="H47" s="10">
        <v>0.49299326999999998</v>
      </c>
      <c r="I47" s="10">
        <v>0.38475889000000002</v>
      </c>
      <c r="J47" s="10">
        <v>0.50004212000000003</v>
      </c>
      <c r="K47" s="10">
        <v>0.44095870000000004</v>
      </c>
      <c r="L47" s="10">
        <v>0.46235195000000001</v>
      </c>
      <c r="M47" s="10">
        <v>0.51200016999999998</v>
      </c>
      <c r="N47" s="10"/>
      <c r="O47" s="10"/>
      <c r="P47" s="10">
        <f>SUM(D47:O47)</f>
        <v>4.9555144100000001</v>
      </c>
      <c r="Q47" s="10">
        <f>+P47-C47</f>
        <v>-0.31891667000000012</v>
      </c>
      <c r="R47" s="10">
        <f>IF(ISNUMBER(+Q47/C47*100), +Q47/C47*100, "")</f>
        <v>-6.046465773518082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7" t="s">
        <v>61</v>
      </c>
      <c r="C48" s="8">
        <v>131.33375878999999</v>
      </c>
      <c r="D48" s="8">
        <v>6.4197539100000007</v>
      </c>
      <c r="E48" s="8">
        <v>6.5166756299999999</v>
      </c>
      <c r="F48" s="8">
        <v>12.592303749999999</v>
      </c>
      <c r="G48" s="8">
        <v>8.3330947599999998</v>
      </c>
      <c r="H48" s="8">
        <v>9.1502413199999992</v>
      </c>
      <c r="I48" s="8">
        <v>7.7108752300000001</v>
      </c>
      <c r="J48" s="8">
        <v>8.6861109400000007</v>
      </c>
      <c r="K48" s="8">
        <v>9.6165328399999996</v>
      </c>
      <c r="L48" s="8">
        <v>5.7983762900000002</v>
      </c>
      <c r="M48" s="8">
        <v>4.9683140000000003</v>
      </c>
      <c r="N48" s="8"/>
      <c r="O48" s="8"/>
      <c r="P48" s="8">
        <f>SUM(D48:O48)</f>
        <v>79.792278670000016</v>
      </c>
      <c r="Q48" s="8">
        <f>+P48-C48</f>
        <v>-51.541480119999974</v>
      </c>
      <c r="R48" s="8">
        <f>IF(ISNUMBER(+Q48/C48*100), +Q48/C48*100, "")</f>
        <v>-39.24465468350278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 x14ac:dyDescent="0.25">
      <c r="A49" s="1"/>
      <c r="B49" s="7" t="s">
        <v>58</v>
      </c>
      <c r="C49" s="8">
        <v>29.898806390000001</v>
      </c>
      <c r="D49" s="8">
        <v>0</v>
      </c>
      <c r="E49" s="8">
        <v>0</v>
      </c>
      <c r="F49" s="8">
        <v>16.347662060000001</v>
      </c>
      <c r="G49" s="8">
        <v>0</v>
      </c>
      <c r="H49" s="8">
        <v>0.69210187000000001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/>
      <c r="O49" s="8"/>
      <c r="P49" s="8">
        <f>SUM(D49:O49)</f>
        <v>17.039763929999999</v>
      </c>
      <c r="Q49" s="8">
        <f>+P49-C49</f>
        <v>-12.859042460000001</v>
      </c>
      <c r="R49" s="8">
        <f>IF(ISNUMBER(+Q49/C49*100), +Q49/C49*100, "")</f>
        <v>-43.008547874007625</v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21" customHeight="1" x14ac:dyDescent="0.25">
      <c r="A50" s="1"/>
      <c r="B50" s="7" t="s">
        <v>62</v>
      </c>
      <c r="C50" s="8">
        <v>41.422420120000005</v>
      </c>
      <c r="D50" s="8">
        <v>4.6671940599999999</v>
      </c>
      <c r="E50" s="8">
        <v>4.3321092500000002</v>
      </c>
      <c r="F50" s="8">
        <v>4.1656390999999999</v>
      </c>
      <c r="G50" s="8">
        <v>4.4084363599999996</v>
      </c>
      <c r="H50" s="8">
        <v>4.2129804200000001</v>
      </c>
      <c r="I50" s="8">
        <v>4.4504408199999999</v>
      </c>
      <c r="J50" s="8">
        <v>3.8309054299999996</v>
      </c>
      <c r="K50" s="8">
        <v>4.4902115199999999</v>
      </c>
      <c r="L50" s="8">
        <v>4.4608948000000002</v>
      </c>
      <c r="M50" s="8">
        <v>4.1314884899999997</v>
      </c>
      <c r="N50" s="8"/>
      <c r="O50" s="8"/>
      <c r="P50" s="8">
        <f>SUM(D50:O50)</f>
        <v>43.150300250000001</v>
      </c>
      <c r="Q50" s="8">
        <f>+P50-C50</f>
        <v>1.7278801299999955</v>
      </c>
      <c r="R50" s="8">
        <f>IF(ISNUMBER(+Q50/C50*100), +Q50/C50*100, "")</f>
        <v>4.1713645050056414</v>
      </c>
      <c r="S50" s="1"/>
      <c r="T50" s="6"/>
      <c r="U50" s="6" t="e">
        <f>C50-#REF!</f>
        <v>#REF!</v>
      </c>
      <c r="V50" s="6" t="e">
        <f>P50-#REF!</f>
        <v>#REF!</v>
      </c>
    </row>
    <row r="51" spans="1:26" ht="6" customHeight="1" x14ac:dyDescent="0.25">
      <c r="A51" s="1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1"/>
      <c r="T51" s="6"/>
      <c r="U51" s="6"/>
      <c r="V51" s="6"/>
    </row>
    <row r="52" spans="1:26" ht="21" customHeight="1" x14ac:dyDescent="0.2">
      <c r="A52" s="1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1"/>
      <c r="T52" s="1"/>
      <c r="U52" s="6"/>
      <c r="V52" s="6"/>
    </row>
    <row r="53" spans="1:26" x14ac:dyDescent="0.2">
      <c r="A53" s="1"/>
      <c r="B53" s="12" t="s">
        <v>36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2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6" ht="36" customHeight="1" x14ac:dyDescent="0.2">
      <c r="A55" s="1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1"/>
      <c r="T55" s="1"/>
      <c r="U55" s="1"/>
      <c r="V55" s="1"/>
    </row>
    <row r="56" spans="1:26" ht="24" customHeight="1" x14ac:dyDescent="0.2">
      <c r="A56" s="1"/>
      <c r="B56" s="41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1"/>
      <c r="T56" s="1"/>
      <c r="U56" s="1"/>
    </row>
    <row r="57" spans="1:26" x14ac:dyDescent="0.2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1"/>
      <c r="T57" s="1"/>
      <c r="U57" s="1"/>
    </row>
    <row r="58" spans="1:26" ht="15" x14ac:dyDescent="0.25">
      <c r="X58" s="14"/>
      <c r="Y58" s="14"/>
      <c r="Z58" s="14"/>
    </row>
    <row r="59" spans="1:26" ht="15" x14ac:dyDescent="0.2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P59" s="14"/>
      <c r="Q59" s="14"/>
      <c r="R59" s="14"/>
      <c r="S59" s="14"/>
      <c r="W59" s="14"/>
      <c r="X59" s="14"/>
      <c r="Y59" s="14"/>
      <c r="Z59" s="14"/>
    </row>
    <row r="60" spans="1:26" ht="15" x14ac:dyDescent="0.25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V60" s="14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  <row r="73" spans="21:21" x14ac:dyDescent="0.2">
      <c r="U73" s="15"/>
    </row>
    <row r="74" spans="21:21" x14ac:dyDescent="0.2">
      <c r="U74" s="15"/>
    </row>
  </sheetData>
  <mergeCells count="6">
    <mergeCell ref="B56:R56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C12:O12 P46:P50 P42 C43:M43 P44:P45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zoomScale="80" zoomScaleNormal="80" zoomScaleSheetLayoutView="50" workbookViewId="0">
      <selection activeCell="R14" sqref="R14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3.5703125" style="2" customWidth="1"/>
    <col min="8" max="8" width="12.28515625" style="2" customWidth="1"/>
    <col min="9" max="9" width="11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5703125" style="2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42" t="s">
        <v>72</v>
      </c>
      <c r="C2" s="42"/>
      <c r="D2" s="42"/>
      <c r="E2" s="42"/>
      <c r="F2" s="42"/>
      <c r="G2" s="42"/>
      <c r="H2" s="42"/>
      <c r="I2" s="42"/>
      <c r="J2" s="1"/>
      <c r="K2" s="1"/>
    </row>
    <row r="3" spans="1:19" ht="16.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3" t="s">
        <v>1</v>
      </c>
      <c r="C5" s="16" t="s">
        <v>39</v>
      </c>
      <c r="D5" s="16" t="s">
        <v>63</v>
      </c>
      <c r="E5" s="16" t="s">
        <v>64</v>
      </c>
      <c r="F5" s="47" t="s">
        <v>65</v>
      </c>
      <c r="G5" s="48"/>
      <c r="H5" s="49" t="s">
        <v>66</v>
      </c>
      <c r="I5" s="49"/>
      <c r="J5" s="1"/>
      <c r="K5" s="1"/>
      <c r="L5" s="1"/>
      <c r="M5" s="1"/>
    </row>
    <row r="6" spans="1:19" ht="30.75" customHeight="1" x14ac:dyDescent="0.2">
      <c r="A6" s="1"/>
      <c r="B6" s="43"/>
      <c r="C6" s="23" t="s">
        <v>71</v>
      </c>
      <c r="D6" s="23" t="s">
        <v>71</v>
      </c>
      <c r="E6" s="23" t="s">
        <v>71</v>
      </c>
      <c r="F6" s="17" t="s">
        <v>40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6030.78447779</v>
      </c>
      <c r="D7" s="4">
        <f>+D8+D41</f>
        <v>6334.4057805799994</v>
      </c>
      <c r="E7" s="4">
        <f>+E8+E41</f>
        <v>6461.862400869999</v>
      </c>
      <c r="F7" s="5">
        <f t="shared" ref="F7:F50" si="0">+E7-D7</f>
        <v>127.45662028999959</v>
      </c>
      <c r="G7" s="5">
        <f t="shared" ref="G7:G50" si="1">IF(ISNUMBER(+F7/D7*100), +F7/D7*100, "")</f>
        <v>2.0121322299994686</v>
      </c>
      <c r="H7" s="5">
        <f t="shared" ref="H7:H50" si="2">+E7-C7</f>
        <v>431.07792307999898</v>
      </c>
      <c r="I7" s="5">
        <f t="shared" ref="I7:I50" si="3">IF(ISNUMBER(+H7/C7*100), +H7/C7*100, "")</f>
        <v>7.1479576938549272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5762.96045908</v>
      </c>
      <c r="D8" s="5">
        <f>+D9+D12+D16+D17+D24+D33</f>
        <v>5918.0936251099993</v>
      </c>
      <c r="E8" s="5">
        <f>+E9+E12+E16+E17+E24+E33</f>
        <v>6224.9413126499994</v>
      </c>
      <c r="F8" s="5">
        <f t="shared" si="0"/>
        <v>306.84768754000015</v>
      </c>
      <c r="G8" s="5">
        <f t="shared" si="1"/>
        <v>5.1849076235980771</v>
      </c>
      <c r="H8" s="5">
        <f t="shared" si="2"/>
        <v>461.98085356999945</v>
      </c>
      <c r="I8" s="5">
        <f t="shared" si="3"/>
        <v>8.0163807621152792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2626.8739046699998</v>
      </c>
      <c r="D9" s="8">
        <f>SUM(D10:D11)</f>
        <v>2727.3633640399999</v>
      </c>
      <c r="E9" s="8">
        <f>SUM(E10:E11)</f>
        <v>2890.48358465</v>
      </c>
      <c r="F9" s="8">
        <f t="shared" si="0"/>
        <v>163.12022061000016</v>
      </c>
      <c r="G9" s="8">
        <f t="shared" si="1"/>
        <v>5.9808759903694231</v>
      </c>
      <c r="H9" s="8">
        <f t="shared" si="2"/>
        <v>263.60967998000024</v>
      </c>
      <c r="I9" s="8">
        <f t="shared" si="3"/>
        <v>10.035109774830099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4"/>
      <c r="S9" s="24"/>
    </row>
    <row r="10" spans="1:19" ht="15" customHeight="1" x14ac:dyDescent="0.25">
      <c r="A10" s="1"/>
      <c r="B10" s="9" t="s">
        <v>7</v>
      </c>
      <c r="C10" s="10">
        <v>1220.9127721899999</v>
      </c>
      <c r="D10" s="10">
        <v>1325.98691459</v>
      </c>
      <c r="E10" s="10">
        <v>1337.53928228</v>
      </c>
      <c r="F10" s="10">
        <f t="shared" si="0"/>
        <v>11.552367689999983</v>
      </c>
      <c r="G10" s="10">
        <f t="shared" si="1"/>
        <v>0.87122788037256138</v>
      </c>
      <c r="H10" s="10">
        <f t="shared" si="2"/>
        <v>116.62651009000001</v>
      </c>
      <c r="I10" s="10">
        <f t="shared" si="3"/>
        <v>9.5524031484085778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1405.9611324799998</v>
      </c>
      <c r="D11" s="10">
        <v>1401.3764494499999</v>
      </c>
      <c r="E11" s="10">
        <v>1552.9443023699998</v>
      </c>
      <c r="F11" s="10">
        <f t="shared" si="0"/>
        <v>151.56785291999995</v>
      </c>
      <c r="G11" s="10">
        <f t="shared" si="1"/>
        <v>10.815641505855618</v>
      </c>
      <c r="H11" s="10">
        <f t="shared" si="2"/>
        <v>146.98316989</v>
      </c>
      <c r="I11" s="10">
        <f t="shared" si="3"/>
        <v>10.454284012157133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2499.7390495999998</v>
      </c>
      <c r="D12" s="8">
        <f>SUM(D13:D15)</f>
        <v>2600.20633335</v>
      </c>
      <c r="E12" s="8">
        <f>SUM(E13:E15)</f>
        <v>2706.6101016099997</v>
      </c>
      <c r="F12" s="8">
        <f t="shared" si="0"/>
        <v>106.40376825999965</v>
      </c>
      <c r="G12" s="8">
        <f t="shared" si="1"/>
        <v>4.0921278782870036</v>
      </c>
      <c r="H12" s="8">
        <f t="shared" si="2"/>
        <v>206.87105200999986</v>
      </c>
      <c r="I12" s="8">
        <f t="shared" si="3"/>
        <v>8.2757058999059403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794.07866240999999</v>
      </c>
      <c r="D13" s="10">
        <v>829.12047218000009</v>
      </c>
      <c r="E13" s="10">
        <v>852.00314179999998</v>
      </c>
      <c r="F13" s="10">
        <f t="shared" si="0"/>
        <v>22.882669619999888</v>
      </c>
      <c r="G13" s="10">
        <f t="shared" si="1"/>
        <v>2.7598727070186388</v>
      </c>
      <c r="H13" s="10">
        <f t="shared" si="2"/>
        <v>57.924479389999988</v>
      </c>
      <c r="I13" s="10">
        <f t="shared" si="3"/>
        <v>7.2945518034952972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1135.65474406</v>
      </c>
      <c r="D14" s="10">
        <v>1179.01806698</v>
      </c>
      <c r="E14" s="10">
        <v>1243.7909439499999</v>
      </c>
      <c r="F14" s="10">
        <f t="shared" si="0"/>
        <v>64.77287696999997</v>
      </c>
      <c r="G14" s="10">
        <f t="shared" si="1"/>
        <v>5.4937985077627083</v>
      </c>
      <c r="H14" s="10">
        <f t="shared" si="2"/>
        <v>108.13619988999994</v>
      </c>
      <c r="I14" s="10">
        <f t="shared" si="3"/>
        <v>9.5219256077256169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570.00564312999995</v>
      </c>
      <c r="D15" s="10">
        <v>592.06779419000009</v>
      </c>
      <c r="E15" s="10">
        <v>610.81601585999999</v>
      </c>
      <c r="F15" s="10">
        <f t="shared" si="0"/>
        <v>18.748221669999907</v>
      </c>
      <c r="G15" s="10">
        <f t="shared" si="1"/>
        <v>3.1665667097547665</v>
      </c>
      <c r="H15" s="10">
        <f t="shared" si="2"/>
        <v>40.81037273000004</v>
      </c>
      <c r="I15" s="10">
        <f t="shared" si="3"/>
        <v>7.1596436319302379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263.14845355</v>
      </c>
      <c r="D16" s="8">
        <v>274.29064929999998</v>
      </c>
      <c r="E16" s="8">
        <v>276.00840902000004</v>
      </c>
      <c r="F16" s="8">
        <f t="shared" si="0"/>
        <v>1.7177597200000605</v>
      </c>
      <c r="G16" s="8">
        <f t="shared" si="1"/>
        <v>0.62625529684801418</v>
      </c>
      <c r="H16" s="8">
        <f t="shared" si="2"/>
        <v>12.859955470000045</v>
      </c>
      <c r="I16" s="8">
        <f t="shared" si="3"/>
        <v>4.886958405612126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191.71077487999997</v>
      </c>
      <c r="D17" s="8">
        <f>SUM(D18:D23)</f>
        <v>209.77918917999997</v>
      </c>
      <c r="E17" s="8">
        <f>SUM(E18:E23)</f>
        <v>194.40657358000001</v>
      </c>
      <c r="F17" s="8">
        <f t="shared" si="0"/>
        <v>-15.372615599999961</v>
      </c>
      <c r="G17" s="8">
        <f t="shared" si="1"/>
        <v>-7.3279983872993073</v>
      </c>
      <c r="H17" s="8">
        <f t="shared" si="2"/>
        <v>2.6957987000000401</v>
      </c>
      <c r="I17" s="8">
        <f t="shared" si="3"/>
        <v>1.4061800656157466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27.081353660000001</v>
      </c>
      <c r="D18" s="10">
        <v>30.552644739999995</v>
      </c>
      <c r="E18" s="10">
        <v>43.519326249999999</v>
      </c>
      <c r="F18" s="10">
        <f t="shared" si="0"/>
        <v>12.966681510000004</v>
      </c>
      <c r="G18" s="10">
        <f t="shared" si="1"/>
        <v>42.440455221946216</v>
      </c>
      <c r="H18" s="10">
        <f t="shared" si="2"/>
        <v>16.437972589999998</v>
      </c>
      <c r="I18" s="10">
        <f t="shared" si="3"/>
        <v>60.698489434371936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84.174134330000001</v>
      </c>
      <c r="D19" s="10">
        <v>94.226894000000001</v>
      </c>
      <c r="E19" s="10">
        <v>68.348762910000005</v>
      </c>
      <c r="F19" s="10">
        <f t="shared" si="0"/>
        <v>-25.878131089999997</v>
      </c>
      <c r="G19" s="10">
        <f t="shared" si="1"/>
        <v>-27.463635902081201</v>
      </c>
      <c r="H19" s="10">
        <f t="shared" si="2"/>
        <v>-15.825371419999996</v>
      </c>
      <c r="I19" s="10">
        <f t="shared" si="3"/>
        <v>-18.800753397661936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22.108991979999999</v>
      </c>
      <c r="D20" s="10">
        <v>24.78008925</v>
      </c>
      <c r="E20" s="10">
        <v>22.252853499999997</v>
      </c>
      <c r="F20" s="10">
        <f t="shared" si="0"/>
        <v>-2.5272357500000027</v>
      </c>
      <c r="G20" s="10">
        <f t="shared" si="1"/>
        <v>-10.19865475262565</v>
      </c>
      <c r="H20" s="10">
        <f t="shared" si="2"/>
        <v>0.14386151999999797</v>
      </c>
      <c r="I20" s="10">
        <f t="shared" si="3"/>
        <v>0.65069235237018697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57.018463710000006</v>
      </c>
      <c r="D21" s="10">
        <v>58.827407000000001</v>
      </c>
      <c r="E21" s="10">
        <v>58.968141789999997</v>
      </c>
      <c r="F21" s="10">
        <f t="shared" si="0"/>
        <v>0.14073478999999622</v>
      </c>
      <c r="G21" s="10">
        <f t="shared" si="1"/>
        <v>0.23923337297528041</v>
      </c>
      <c r="H21" s="10">
        <f t="shared" si="2"/>
        <v>1.9496780799999911</v>
      </c>
      <c r="I21" s="10">
        <f t="shared" si="3"/>
        <v>3.4193802378054126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0.87465634000000003</v>
      </c>
      <c r="D22" s="10">
        <v>0.97575422000000001</v>
      </c>
      <c r="E22" s="10">
        <v>0.87783837000000009</v>
      </c>
      <c r="F22" s="10">
        <f t="shared" si="0"/>
        <v>-9.7915849999999915E-2</v>
      </c>
      <c r="G22" s="10">
        <f t="shared" si="1"/>
        <v>-10.034888703837726</v>
      </c>
      <c r="H22" s="10">
        <f t="shared" si="2"/>
        <v>3.1820300000000579E-3</v>
      </c>
      <c r="I22" s="10">
        <f t="shared" si="3"/>
        <v>0.36380345679539211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 x14ac:dyDescent="0.25">
      <c r="A23" s="1"/>
      <c r="B23" s="9" t="s">
        <v>18</v>
      </c>
      <c r="C23" s="10">
        <v>0.45317486000000001</v>
      </c>
      <c r="D23" s="10">
        <v>0.41639997000000001</v>
      </c>
      <c r="E23" s="10">
        <v>0.43965075999999997</v>
      </c>
      <c r="F23" s="10">
        <f t="shared" si="0"/>
        <v>2.3250789999999966E-2</v>
      </c>
      <c r="G23" s="10">
        <f t="shared" si="1"/>
        <v>5.5837636107418467</v>
      </c>
      <c r="H23" s="10">
        <f t="shared" si="2"/>
        <v>-1.3524100000000039E-2</v>
      </c>
      <c r="I23" s="10">
        <f t="shared" si="3"/>
        <v>-2.9843005854296591</v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72.990900749999994</v>
      </c>
      <c r="D24" s="8">
        <f>SUM(D25:D29,D32)</f>
        <v>79.578277400000005</v>
      </c>
      <c r="E24" s="8">
        <f>SUM(E25:E29,E32)</f>
        <v>91.157124190000005</v>
      </c>
      <c r="F24" s="8">
        <f t="shared" si="0"/>
        <v>11.57884679</v>
      </c>
      <c r="G24" s="8">
        <f t="shared" si="1"/>
        <v>14.55026065944976</v>
      </c>
      <c r="H24" s="8">
        <f t="shared" si="2"/>
        <v>18.16622344000001</v>
      </c>
      <c r="I24" s="8">
        <f t="shared" si="3"/>
        <v>24.888339852416483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44.920329889999998</v>
      </c>
      <c r="D25" s="10">
        <v>48.695497920000001</v>
      </c>
      <c r="E25" s="10">
        <v>49.305647060000005</v>
      </c>
      <c r="F25" s="10">
        <f t="shared" si="0"/>
        <v>0.61014914000000431</v>
      </c>
      <c r="G25" s="10">
        <f t="shared" si="1"/>
        <v>1.2529888101819913</v>
      </c>
      <c r="H25" s="10">
        <f t="shared" si="2"/>
        <v>4.3853171700000075</v>
      </c>
      <c r="I25" s="10">
        <f t="shared" si="3"/>
        <v>9.7624331360403733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21.139256839999998</v>
      </c>
      <c r="D28" s="10">
        <v>23.226115829999998</v>
      </c>
      <c r="E28" s="10">
        <v>23.137892019999999</v>
      </c>
      <c r="F28" s="10">
        <f t="shared" si="0"/>
        <v>-8.8223809999998792E-2</v>
      </c>
      <c r="G28" s="10">
        <f t="shared" si="1"/>
        <v>-0.37984745553556809</v>
      </c>
      <c r="H28" s="10">
        <f t="shared" si="2"/>
        <v>1.9986351800000008</v>
      </c>
      <c r="I28" s="10">
        <f t="shared" si="3"/>
        <v>9.4546142048766608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-1.6889999999999999E-5</v>
      </c>
      <c r="I29" s="10">
        <f t="shared" si="3"/>
        <v>-100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1.6889999999999999E-5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-1.6889999999999999E-5</v>
      </c>
      <c r="I30" s="10">
        <f t="shared" si="3"/>
        <v>-100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59</v>
      </c>
      <c r="C32" s="10">
        <v>6.9312971299999999</v>
      </c>
      <c r="D32" s="10">
        <v>7.6566636500000005</v>
      </c>
      <c r="E32" s="10">
        <v>18.71358511</v>
      </c>
      <c r="F32" s="10">
        <f t="shared" si="0"/>
        <v>11.05692146</v>
      </c>
      <c r="G32" s="10">
        <f t="shared" si="1"/>
        <v>144.40913125392413</v>
      </c>
      <c r="H32" s="10">
        <f t="shared" si="2"/>
        <v>11.78228798</v>
      </c>
      <c r="I32" s="10">
        <f t="shared" si="3"/>
        <v>169.98676811882686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108.49737563000001</v>
      </c>
      <c r="D33" s="8">
        <f>SUM(D34:D40)</f>
        <v>26.875811839999997</v>
      </c>
      <c r="E33" s="8">
        <f>SUM(E34:E40)</f>
        <v>66.27551960000001</v>
      </c>
      <c r="F33" s="8">
        <f t="shared" si="0"/>
        <v>39.399707760000013</v>
      </c>
      <c r="G33" s="8">
        <f t="shared" si="1"/>
        <v>146.59913529146073</v>
      </c>
      <c r="H33" s="8">
        <f t="shared" si="2"/>
        <v>-42.221856029999998</v>
      </c>
      <c r="I33" s="8">
        <f t="shared" si="3"/>
        <v>-38.915094291299582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14.878979620000001</v>
      </c>
      <c r="D34" s="10">
        <v>11.490068939999999</v>
      </c>
      <c r="E34" s="10">
        <v>17.8270692</v>
      </c>
      <c r="F34" s="10">
        <f t="shared" si="0"/>
        <v>6.3370002600000017</v>
      </c>
      <c r="G34" s="10">
        <f t="shared" si="1"/>
        <v>55.151977704321787</v>
      </c>
      <c r="H34" s="10">
        <f t="shared" si="2"/>
        <v>2.9480895799999995</v>
      </c>
      <c r="I34" s="10">
        <f t="shared" si="3"/>
        <v>19.813788682372017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46.423878199999997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-46.423878199999997</v>
      </c>
      <c r="I35" s="10">
        <f t="shared" si="3"/>
        <v>-100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46.402147900000003</v>
      </c>
      <c r="D36" s="10">
        <v>15.385742899999999</v>
      </c>
      <c r="E36" s="10">
        <v>47.721908380000002</v>
      </c>
      <c r="F36" s="10">
        <f t="shared" si="0"/>
        <v>32.336165480000005</v>
      </c>
      <c r="G36" s="10">
        <f t="shared" si="1"/>
        <v>210.16967259994971</v>
      </c>
      <c r="H36" s="10">
        <f t="shared" si="2"/>
        <v>1.3197604799999993</v>
      </c>
      <c r="I36" s="10">
        <f t="shared" si="3"/>
        <v>2.844179719534059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0.79236991000000001</v>
      </c>
      <c r="D37" s="10">
        <v>0</v>
      </c>
      <c r="E37" s="10">
        <v>0.72649834000000002</v>
      </c>
      <c r="F37" s="10">
        <f t="shared" si="0"/>
        <v>0.72649834000000002</v>
      </c>
      <c r="G37" s="10" t="str">
        <f t="shared" si="1"/>
        <v/>
      </c>
      <c r="H37" s="10">
        <f t="shared" si="2"/>
        <v>-6.587156999999999E-2</v>
      </c>
      <c r="I37" s="10">
        <f t="shared" si="3"/>
        <v>-8.313234660816434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0</v>
      </c>
      <c r="D39" s="10">
        <v>0</v>
      </c>
      <c r="E39" s="10">
        <v>4.3679999999999995E-5</v>
      </c>
      <c r="F39" s="10">
        <f t="shared" si="0"/>
        <v>4.3679999999999995E-5</v>
      </c>
      <c r="G39" s="10" t="str">
        <f t="shared" si="1"/>
        <v/>
      </c>
      <c r="H39" s="10">
        <f t="shared" si="2"/>
        <v>4.3679999999999995E-5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SUM(C42:C43,C46,C48:C50)</f>
        <v>267.82401871000002</v>
      </c>
      <c r="D41" s="5">
        <v>416.31215546999999</v>
      </c>
      <c r="E41" s="5">
        <f>SUM(E42:E43,E46,E48:E50)</f>
        <v>236.92108822</v>
      </c>
      <c r="F41" s="5">
        <f t="shared" si="0"/>
        <v>-179.39106724999999</v>
      </c>
      <c r="G41" s="5">
        <f t="shared" si="1"/>
        <v>-43.090518711247952</v>
      </c>
      <c r="H41" s="5">
        <f t="shared" si="2"/>
        <v>-30.902930490000017</v>
      </c>
      <c r="I41" s="5">
        <f t="shared" si="3"/>
        <v>-11.538520943284675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56</v>
      </c>
      <c r="C42" s="8">
        <v>52.287462919999996</v>
      </c>
      <c r="D42" s="8"/>
      <c r="E42" s="8">
        <v>46.026445760000001</v>
      </c>
      <c r="F42" s="8">
        <f t="shared" si="0"/>
        <v>46.026445760000001</v>
      </c>
      <c r="G42" s="8" t="str">
        <f t="shared" si="1"/>
        <v/>
      </c>
      <c r="H42" s="8">
        <f t="shared" si="2"/>
        <v>-6.2610171599999944</v>
      </c>
      <c r="I42" s="8">
        <f t="shared" si="3"/>
        <v>-11.974222519802447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67</v>
      </c>
      <c r="C43" s="8">
        <f>SUM(C44:C45)</f>
        <v>0</v>
      </c>
      <c r="D43" s="8"/>
      <c r="E43" s="8">
        <f>SUM(E44:E45)</f>
        <v>38.231388440000003</v>
      </c>
      <c r="F43" s="8">
        <f t="shared" si="0"/>
        <v>38.231388440000003</v>
      </c>
      <c r="G43" s="8" t="str">
        <f t="shared" si="1"/>
        <v/>
      </c>
      <c r="H43" s="8">
        <f t="shared" si="2"/>
        <v>38.231388440000003</v>
      </c>
      <c r="I43" s="8" t="str">
        <f t="shared" si="3"/>
        <v/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68</v>
      </c>
      <c r="C44" s="10">
        <v>0</v>
      </c>
      <c r="D44" s="10"/>
      <c r="E44" s="10">
        <v>38.19474752</v>
      </c>
      <c r="F44" s="10">
        <f t="shared" si="0"/>
        <v>38.19474752</v>
      </c>
      <c r="G44" s="10" t="str">
        <f t="shared" si="1"/>
        <v/>
      </c>
      <c r="H44" s="10">
        <f t="shared" si="2"/>
        <v>38.19474752</v>
      </c>
      <c r="I44" s="10" t="str">
        <f t="shared" si="3"/>
        <v/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15" customHeight="1" x14ac:dyDescent="0.25">
      <c r="A45" s="1"/>
      <c r="B45" s="11" t="s">
        <v>69</v>
      </c>
      <c r="C45" s="10">
        <v>0</v>
      </c>
      <c r="D45" s="10"/>
      <c r="E45" s="10">
        <v>3.664092E-2</v>
      </c>
      <c r="F45" s="10">
        <f t="shared" si="0"/>
        <v>3.664092E-2</v>
      </c>
      <c r="G45" s="10" t="str">
        <f t="shared" si="1"/>
        <v/>
      </c>
      <c r="H45" s="10">
        <f t="shared" si="2"/>
        <v>3.664092E-2</v>
      </c>
      <c r="I45" s="10" t="str">
        <f t="shared" si="3"/>
        <v/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57</v>
      </c>
      <c r="C46" s="8">
        <v>12.88157049</v>
      </c>
      <c r="D46" s="8"/>
      <c r="E46" s="8">
        <v>12.68091117</v>
      </c>
      <c r="F46" s="8">
        <f t="shared" si="0"/>
        <v>12.68091117</v>
      </c>
      <c r="G46" s="8" t="str">
        <f t="shared" si="1"/>
        <v/>
      </c>
      <c r="H46" s="8">
        <f t="shared" si="2"/>
        <v>-0.20065931999999975</v>
      </c>
      <c r="I46" s="8">
        <f t="shared" si="3"/>
        <v>-1.557724038041574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15" customHeight="1" x14ac:dyDescent="0.25">
      <c r="A47" s="1"/>
      <c r="B47" s="11" t="s">
        <v>60</v>
      </c>
      <c r="C47" s="10">
        <v>5.2744310800000003</v>
      </c>
      <c r="D47" s="10"/>
      <c r="E47" s="10">
        <v>4.9555144100000001</v>
      </c>
      <c r="F47" s="10">
        <f t="shared" si="0"/>
        <v>4.9555144100000001</v>
      </c>
      <c r="G47" s="10" t="str">
        <f t="shared" si="1"/>
        <v/>
      </c>
      <c r="H47" s="10">
        <f t="shared" si="2"/>
        <v>-0.31891667000000012</v>
      </c>
      <c r="I47" s="10">
        <f t="shared" si="3"/>
        <v>-6.046465773518082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7" t="s">
        <v>61</v>
      </c>
      <c r="C48" s="8">
        <v>131.33375878999999</v>
      </c>
      <c r="D48" s="8"/>
      <c r="E48" s="8">
        <v>79.792278670000002</v>
      </c>
      <c r="F48" s="8">
        <f t="shared" si="0"/>
        <v>79.792278670000002</v>
      </c>
      <c r="G48" s="8" t="str">
        <f t="shared" si="1"/>
        <v/>
      </c>
      <c r="H48" s="8">
        <f t="shared" si="2"/>
        <v>-51.541480119999989</v>
      </c>
      <c r="I48" s="8">
        <f t="shared" si="3"/>
        <v>-39.244654683502787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21" customHeight="1" x14ac:dyDescent="0.25">
      <c r="A49" s="1"/>
      <c r="B49" s="7" t="s">
        <v>58</v>
      </c>
      <c r="C49" s="8">
        <v>29.898806390000001</v>
      </c>
      <c r="D49" s="8"/>
      <c r="E49" s="8">
        <v>17.039763929999999</v>
      </c>
      <c r="F49" s="8">
        <f t="shared" si="0"/>
        <v>17.039763929999999</v>
      </c>
      <c r="G49" s="8" t="str">
        <f t="shared" si="1"/>
        <v/>
      </c>
      <c r="H49" s="8">
        <f t="shared" si="2"/>
        <v>-12.859042460000001</v>
      </c>
      <c r="I49" s="8">
        <f t="shared" si="3"/>
        <v>-43.008547874007625</v>
      </c>
      <c r="J49" s="1"/>
      <c r="K49" s="6"/>
      <c r="L49" s="6" t="e">
        <f>C49-#REF!</f>
        <v>#REF!</v>
      </c>
      <c r="M49" s="6" t="e">
        <f>D49-#REF!</f>
        <v>#REF!</v>
      </c>
      <c r="N49" s="6" t="e">
        <f>E49-#REF!</f>
        <v>#REF!</v>
      </c>
    </row>
    <row r="50" spans="1:14" ht="21" customHeight="1" x14ac:dyDescent="0.25">
      <c r="A50" s="1"/>
      <c r="B50" s="7" t="s">
        <v>62</v>
      </c>
      <c r="C50" s="8">
        <v>41.422420120000005</v>
      </c>
      <c r="D50" s="8"/>
      <c r="E50" s="8">
        <v>43.150300250000001</v>
      </c>
      <c r="F50" s="8">
        <f t="shared" si="0"/>
        <v>43.150300250000001</v>
      </c>
      <c r="G50" s="8" t="str">
        <f t="shared" si="1"/>
        <v/>
      </c>
      <c r="H50" s="8">
        <f t="shared" si="2"/>
        <v>1.7278801299999955</v>
      </c>
      <c r="I50" s="8">
        <f t="shared" si="3"/>
        <v>4.1713645050056414</v>
      </c>
      <c r="J50" s="1"/>
      <c r="K50" s="6"/>
      <c r="L50" s="6" t="e">
        <f>C50-#REF!</f>
        <v>#REF!</v>
      </c>
      <c r="M50" s="6" t="e">
        <f>D50-#REF!</f>
        <v>#REF!</v>
      </c>
      <c r="N50" s="6" t="e">
        <f>E50-#REF!</f>
        <v>#REF!</v>
      </c>
    </row>
    <row r="51" spans="1:14" ht="5.25" customHeight="1" x14ac:dyDescent="0.25">
      <c r="A51" s="1"/>
      <c r="B51" s="18"/>
      <c r="C51" s="19"/>
      <c r="D51" s="19"/>
      <c r="E51" s="19"/>
      <c r="F51" s="19"/>
      <c r="G51" s="19"/>
      <c r="H51" s="19"/>
      <c r="I51" s="20"/>
      <c r="J51" s="1"/>
      <c r="K51" s="6"/>
      <c r="L51" s="6"/>
      <c r="M51" s="6"/>
      <c r="N51" s="6"/>
    </row>
    <row r="52" spans="1:14" ht="2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6"/>
      <c r="M52" s="6"/>
      <c r="N52" s="6"/>
    </row>
    <row r="53" spans="1:14" ht="12.75" customHeight="1" x14ac:dyDescent="0.2">
      <c r="A53" s="1"/>
      <c r="B53" s="12" t="s">
        <v>36</v>
      </c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5.5" customHeight="1" x14ac:dyDescent="0.2">
      <c r="A54" s="1"/>
      <c r="B54" s="36"/>
      <c r="C54" s="1"/>
      <c r="D54" s="1"/>
      <c r="E54" s="1"/>
      <c r="F54" s="1"/>
      <c r="G54" s="1"/>
      <c r="H54" s="1"/>
      <c r="I54" s="1"/>
      <c r="J54" s="1"/>
      <c r="K54" s="1"/>
    </row>
    <row r="55" spans="1:14" ht="34.5" hidden="1" customHeight="1" x14ac:dyDescent="0.2">
      <c r="A55" s="13"/>
      <c r="B55" s="39"/>
      <c r="C55" s="39"/>
      <c r="D55" s="39"/>
      <c r="E55" s="39"/>
      <c r="F55" s="39"/>
      <c r="G55" s="39"/>
      <c r="H55" s="39"/>
      <c r="I55" s="39"/>
      <c r="J55" s="1"/>
      <c r="K55" s="1"/>
    </row>
    <row r="56" spans="1:14" ht="25.5" hidden="1" customHeight="1" x14ac:dyDescent="0.2">
      <c r="A56" s="1"/>
      <c r="B56" s="38"/>
      <c r="C56" s="38"/>
      <c r="D56" s="38"/>
      <c r="E56" s="38"/>
      <c r="F56" s="38"/>
      <c r="G56" s="38"/>
      <c r="H56" s="38"/>
      <c r="I56" s="38"/>
      <c r="J56" s="1"/>
      <c r="K56" s="1"/>
    </row>
    <row r="57" spans="1:14" x14ac:dyDescent="0.2">
      <c r="B57" s="38"/>
      <c r="C57" s="38"/>
      <c r="D57" s="38"/>
      <c r="E57" s="38"/>
      <c r="F57" s="38"/>
      <c r="G57" s="38"/>
      <c r="H57" s="38"/>
      <c r="I57" s="38"/>
      <c r="J57" s="1"/>
      <c r="K57" s="1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E43 C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2024-11-04T20:19:20Z</dcterms:modified>
</cp:coreProperties>
</file>