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C9050AD7-1B0E-4C4F-BA8E-78B76E521746}" xr6:coauthVersionLast="36" xr6:coauthVersionMax="36" xr10:uidLastSave="{00000000-0000-0000-0000-000000000000}"/>
  <bookViews>
    <workbookView xWindow="0" yWindow="0" windowWidth="28800" windowHeight="11325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/>
  <c r="C17" i="14"/>
  <c r="C12" i="14"/>
  <c r="C29" i="13" l="1"/>
  <c r="E29" i="13"/>
  <c r="P43" i="14" l="1"/>
  <c r="Q43" i="14" s="1"/>
  <c r="R43" i="14" s="1"/>
  <c r="M43" i="13"/>
  <c r="H43" i="13"/>
  <c r="I43" i="13" s="1"/>
  <c r="F43" i="13"/>
  <c r="G43" i="13" s="1"/>
  <c r="N43" i="13"/>
  <c r="U43" i="14"/>
  <c r="L43" i="13" l="1"/>
  <c r="V43" i="14"/>
  <c r="D41" i="14" l="1"/>
  <c r="D33" i="14"/>
  <c r="D29" i="14"/>
  <c r="D24" i="14" s="1"/>
  <c r="D17" i="14"/>
  <c r="D12" i="14"/>
  <c r="E41" i="13" l="1"/>
  <c r="C41" i="13"/>
  <c r="E33" i="13"/>
  <c r="D33" i="13"/>
  <c r="C33" i="13"/>
  <c r="E24" i="13"/>
  <c r="C24" i="13"/>
  <c r="D24" i="13"/>
  <c r="E17" i="13"/>
  <c r="D17" i="13"/>
  <c r="C17" i="13"/>
  <c r="E12" i="13"/>
  <c r="D12" i="13"/>
  <c r="C12" i="13"/>
  <c r="P48" i="14" l="1"/>
  <c r="P47" i="14"/>
  <c r="P46" i="14"/>
  <c r="P45" i="14"/>
  <c r="P44" i="14"/>
  <c r="P42" i="14"/>
  <c r="P40" i="14"/>
  <c r="P39" i="14"/>
  <c r="P38" i="14"/>
  <c r="P37" i="14"/>
  <c r="P36" i="14"/>
  <c r="P35" i="14"/>
  <c r="P34" i="14"/>
  <c r="P32" i="14"/>
  <c r="P31" i="14"/>
  <c r="P30" i="14"/>
  <c r="P26" i="14"/>
  <c r="P27" i="14"/>
  <c r="P28" i="14"/>
  <c r="P25" i="14"/>
  <c r="P23" i="14"/>
  <c r="P22" i="14"/>
  <c r="P21" i="14"/>
  <c r="P20" i="14"/>
  <c r="P19" i="14"/>
  <c r="P18" i="14"/>
  <c r="P16" i="14"/>
  <c r="P14" i="14"/>
  <c r="P15" i="14"/>
  <c r="P13" i="14"/>
  <c r="F48" i="13" l="1"/>
  <c r="F47" i="13"/>
  <c r="F46" i="13"/>
  <c r="F45" i="13"/>
  <c r="F44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F24" i="13"/>
  <c r="O29" i="14" l="1"/>
  <c r="Q32" i="14" l="1"/>
  <c r="R32" i="14" s="1"/>
  <c r="G32" i="13"/>
  <c r="H32" i="13"/>
  <c r="I32" i="13" s="1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4" i="13"/>
  <c r="M45" i="13"/>
  <c r="M46" i="13"/>
  <c r="M47" i="13"/>
  <c r="M48" i="13"/>
  <c r="U26" i="14"/>
  <c r="U27" i="14"/>
  <c r="U31" i="14"/>
  <c r="U38" i="14"/>
  <c r="N32" i="13"/>
  <c r="U32" i="14"/>
  <c r="U47" i="14"/>
  <c r="N45" i="13"/>
  <c r="U45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4" i="13"/>
  <c r="I44" i="13" s="1"/>
  <c r="G44" i="13"/>
  <c r="H45" i="13"/>
  <c r="I45" i="13" s="1"/>
  <c r="G45" i="13"/>
  <c r="H46" i="13"/>
  <c r="I46" i="13" s="1"/>
  <c r="G46" i="13"/>
  <c r="Q44" i="14"/>
  <c r="R44" i="14" s="1"/>
  <c r="Q45" i="14"/>
  <c r="R45" i="14" s="1"/>
  <c r="Q46" i="14"/>
  <c r="R46" i="14" s="1"/>
  <c r="Q47" i="14"/>
  <c r="R47" i="14" s="1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8" i="13"/>
  <c r="N21" i="13"/>
  <c r="L45" i="13"/>
  <c r="N44" i="13"/>
  <c r="U40" i="14"/>
  <c r="U11" i="14"/>
  <c r="N16" i="13"/>
  <c r="U39" i="14"/>
  <c r="L47" i="13"/>
  <c r="N20" i="13"/>
  <c r="L32" i="13"/>
  <c r="N25" i="13"/>
  <c r="M13" i="13"/>
  <c r="L41" i="13"/>
  <c r="M24" i="13"/>
  <c r="U48" i="14"/>
  <c r="U37" i="14"/>
  <c r="U20" i="14"/>
  <c r="L46" i="13"/>
  <c r="L42" i="13"/>
  <c r="L37" i="13"/>
  <c r="N23" i="13"/>
  <c r="U42" i="14"/>
  <c r="U12" i="14"/>
  <c r="U34" i="14"/>
  <c r="U19" i="14"/>
  <c r="N22" i="13"/>
  <c r="N18" i="13"/>
  <c r="N10" i="13"/>
  <c r="N48" i="13"/>
  <c r="N46" i="13"/>
  <c r="L30" i="13"/>
  <c r="M25" i="13"/>
  <c r="U24" i="14"/>
  <c r="U46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4" i="13"/>
  <c r="U44" i="14"/>
  <c r="U36" i="14"/>
  <c r="N47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P41" i="14"/>
  <c r="V46" i="14" l="1"/>
  <c r="V32" i="14"/>
  <c r="V45" i="14"/>
  <c r="U41" i="14"/>
  <c r="V44" i="14"/>
  <c r="V47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V48" i="14"/>
  <c r="V42" i="14"/>
  <c r="V40" i="14"/>
  <c r="V39" i="14"/>
  <c r="V38" i="14"/>
  <c r="V37" i="14"/>
  <c r="V36" i="14"/>
  <c r="V35" i="14"/>
  <c r="V34" i="14"/>
  <c r="O33" i="14"/>
  <c r="N33" i="14"/>
  <c r="M33" i="14"/>
  <c r="L33" i="14"/>
  <c r="K33" i="14"/>
  <c r="J33" i="14"/>
  <c r="I33" i="14"/>
  <c r="H33" i="14"/>
  <c r="G33" i="14"/>
  <c r="F33" i="14"/>
  <c r="E33" i="14"/>
  <c r="V31" i="14"/>
  <c r="V30" i="14"/>
  <c r="E29" i="14"/>
  <c r="E24" i="14" s="1"/>
  <c r="V28" i="14"/>
  <c r="V27" i="14"/>
  <c r="V26" i="14"/>
  <c r="V25" i="14"/>
  <c r="V23" i="14"/>
  <c r="V22" i="14"/>
  <c r="V21" i="14"/>
  <c r="V20" i="14"/>
  <c r="V19" i="14"/>
  <c r="V18" i="14"/>
  <c r="O17" i="14"/>
  <c r="N17" i="14"/>
  <c r="M17" i="14"/>
  <c r="L17" i="14"/>
  <c r="K17" i="14"/>
  <c r="J17" i="14"/>
  <c r="I17" i="14"/>
  <c r="H17" i="14"/>
  <c r="G17" i="14"/>
  <c r="F17" i="14"/>
  <c r="E17" i="14"/>
  <c r="V16" i="14"/>
  <c r="V15" i="14"/>
  <c r="V14" i="14"/>
  <c r="V13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8" i="14" l="1"/>
  <c r="R48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8" i="13" l="1"/>
  <c r="I48" i="13" s="1"/>
  <c r="G48" i="13"/>
  <c r="H47" i="13"/>
  <c r="I47" i="13" s="1"/>
  <c r="G47" i="13"/>
  <c r="M41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N33" i="13"/>
  <c r="M33" i="13"/>
  <c r="L33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N17" i="13"/>
  <c r="M17" i="13"/>
  <c r="L17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N12" i="13"/>
  <c r="M12" i="13"/>
  <c r="L12" i="13"/>
  <c r="H11" i="13"/>
  <c r="I11" i="13" s="1"/>
  <c r="G11" i="13"/>
  <c r="H10" i="13"/>
  <c r="I10" i="13" s="1"/>
  <c r="G10" i="13"/>
  <c r="E9" i="13"/>
  <c r="N9" i="13" s="1"/>
  <c r="D9" i="13"/>
  <c r="M9" i="13" s="1"/>
  <c r="C9" i="13"/>
  <c r="L9" i="13" s="1"/>
  <c r="L24" i="13" l="1"/>
  <c r="L29" i="13"/>
  <c r="N24" i="13"/>
  <c r="N29" i="13"/>
  <c r="H12" i="13"/>
  <c r="I12" i="13" s="1"/>
  <c r="H9" i="13"/>
  <c r="I9" i="13" s="1"/>
  <c r="H29" i="13"/>
  <c r="I29" i="13" s="1"/>
  <c r="D8" i="13"/>
  <c r="M8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C8" i="13" l="1"/>
  <c r="L8" i="13" s="1"/>
  <c r="G24" i="13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<sst xmlns="http://schemas.openxmlformats.org/spreadsheetml/2006/main" count="124" uniqueCount="72">
  <si>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</si>
  <si>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</si>
  <si>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</si>
  <si>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</si>
  <si>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</si>
  <si>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</si>
  <si>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</si>
  <si>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</si>
  <si>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</si>
  <si>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</si>
  <si>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</si>
  <si>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</si>
  <si>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</si>
  <si>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</si>
  <si>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</si>
  <si>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</si>
  <si>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</si>
  <si>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</si>
  <si>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</si>
  <si>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</si>
  <si>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</si>
  <si>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</si>
  <si>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</si>
  <si>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</si>
  <si>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</si>
  <si>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</si>
  <si>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</si>
  <si>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</si>
  <si>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</si>
  <si>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</si>
  <si>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</si>
  <si>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</si>
  <si>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</si>
  <si>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</si>
  <si>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</si>
  <si>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</si>
  <si>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</si>
  <si>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</si>
  <si>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</si>
  <si>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</si>
  <si>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</si>
  <si>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</si>
  <si>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</si>
  <si>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</si>
  <si>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</si>
  <si>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</si>
  <si>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</si>
  <si>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</si>
  <si>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</si>
  <si>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</si>
  <si>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</si>
  <si>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</si>
  <si>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</si>
  <si>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</si>
  <si>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</si>
  <si>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</si>
  <si>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</si>
  <si>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CONTRIC. A LA SEG. SOCIAL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</si>
  <si>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</si>
  <si>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</si>
  <si>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</si>
  <si>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</si>
  <si>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</si>
  <si>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</si>
  <si>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</si>
  <si>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</si>
  <si>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</si>
  <si>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</si>
  <si>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Al 31 Mar.</t>
  </si>
  <si>
    <t>Al  31 Mar.</t>
  </si>
  <si>
    <t>COMPARATIVO ACUMULADO AL 31 DE MARZO DE 2024, VRS EJECUTADO  2023 Y PRESUPUESTO 2024 (preliminar)</t>
  </si>
  <si>
    <t>INGRESOS AL 31 DE MARZO DE 2024, VRS EJECUTADO  2023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</si>
</sst>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</cellStyleXfs>
  <cellXfs count="49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0" fontId="8" fillId="0" borderId="0" xfId="1" applyFont="1" applyFill="1"/>
    <xf numFmtId="164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2"/>
  <sheetViews>
    <sheetView showGridLines="0" tabSelected="1" zoomScale="80" zoomScaleNormal="80" zoomScaleSheetLayoutView="70" workbookViewId="0">
      <selection activeCell="S15" sqref="S15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5" width="7.7109375" style="2" hidden="1" customWidth="1"/>
    <col min="16" max="16" width="10.7109375" style="2" customWidth="1"/>
    <col min="17" max="18" width="11.140625" style="2" customWidth="1"/>
    <col min="19" max="19" width="1.7109375" style="2" customWidth="1"/>
    <col min="20" max="20" width="11.42578125" style="2"/>
    <col min="21" max="22" width="13.7109375" style="2" hidden="1" customWidth="1"/>
    <col min="23" max="24" width="11.42578125" style="2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7"/>
      <c r="R1" s="1"/>
      <c r="S1" s="1"/>
      <c r="T1" s="1"/>
    </row>
    <row r="2" spans="1:26" ht="15.75" x14ac:dyDescent="0.25">
      <c r="A2" s="1"/>
      <c r="B2" s="41" t="s">
        <v>71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1"/>
      <c r="T2" s="1"/>
    </row>
    <row r="3" spans="1:26" ht="16.5" customHeight="1" x14ac:dyDescent="0.25">
      <c r="A3" s="1"/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2" t="s">
        <v>1</v>
      </c>
      <c r="C5" s="25" t="s">
        <v>39</v>
      </c>
      <c r="D5" s="43" t="s">
        <v>65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 t="s">
        <v>2</v>
      </c>
      <c r="R5" s="45"/>
      <c r="S5" s="1"/>
      <c r="T5" s="1"/>
      <c r="U5" s="1"/>
      <c r="V5" s="1"/>
    </row>
    <row r="6" spans="1:26" ht="31.5" customHeight="1" x14ac:dyDescent="0.2">
      <c r="A6" s="1"/>
      <c r="B6" s="42"/>
      <c r="C6" s="23" t="s">
        <v>69</v>
      </c>
      <c r="D6" s="26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69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53</v>
      </c>
      <c r="C7" s="4">
        <f>+C8+C41</f>
        <v>1706.56983457</v>
      </c>
      <c r="D7" s="4">
        <f>+D8+D41</f>
        <v>777.00292644000001</v>
      </c>
      <c r="E7" s="4">
        <f t="shared" ref="E7:O7" si="0">+E8+E41</f>
        <v>550.18838558999994</v>
      </c>
      <c r="F7" s="4">
        <f t="shared" si="0"/>
        <v>550.72128891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1877.9126009400002</v>
      </c>
      <c r="Q7" s="5">
        <f t="shared" ref="Q7:Q42" si="1">+P7-C7</f>
        <v>171.34276637000016</v>
      </c>
      <c r="R7" s="5">
        <f t="shared" ref="R7:R42" si="2">IF(ISNUMBER(+Q7/C7*100), +Q7/C7*100, "")</f>
        <v>10.040184872550086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1627.80423193</v>
      </c>
      <c r="D8" s="5">
        <f>+D9+D12+D16+D17+D24+D33</f>
        <v>759.74394745999996</v>
      </c>
      <c r="E8" s="5">
        <f t="shared" ref="E8:O8" si="3">+E9+E12+E16+E17+E24+E33</f>
        <v>529.29458115999989</v>
      </c>
      <c r="F8" s="5">
        <f t="shared" si="3"/>
        <v>509.40099205000001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1798.4395206699999</v>
      </c>
      <c r="Q8" s="5">
        <f t="shared" si="1"/>
        <v>170.63528873999985</v>
      </c>
      <c r="R8" s="5">
        <f t="shared" si="2"/>
        <v>10.48254362489811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Z8" s="35"/>
    </row>
    <row r="9" spans="1:26" ht="21" customHeight="1" x14ac:dyDescent="0.25">
      <c r="A9" s="1"/>
      <c r="B9" s="7" t="s">
        <v>6</v>
      </c>
      <c r="C9" s="8">
        <f>SUM(C10:C11)</f>
        <v>763.64288589000012</v>
      </c>
      <c r="D9" s="8">
        <f>SUM(D10:D11)</f>
        <v>336.24379841999996</v>
      </c>
      <c r="E9" s="8">
        <f>SUM(E10:E11)</f>
        <v>272.24697823999998</v>
      </c>
      <c r="F9" s="8">
        <f t="shared" ref="F9:O9" si="4">SUM(F10:F11)</f>
        <v>266.01418078</v>
      </c>
      <c r="G9" s="8">
        <f t="shared" si="4"/>
        <v>0</v>
      </c>
      <c r="H9" s="8">
        <f t="shared" si="4"/>
        <v>0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874.50495744</v>
      </c>
      <c r="Q9" s="8">
        <f t="shared" si="1"/>
        <v>110.86207154999988</v>
      </c>
      <c r="R9" s="8">
        <f t="shared" si="2"/>
        <v>14.517528231903039</v>
      </c>
      <c r="S9" s="1"/>
      <c r="T9" s="6"/>
      <c r="U9" s="6" t="e">
        <f>C9-#REF!</f>
        <v>#REF!</v>
      </c>
      <c r="V9" s="6" t="e">
        <f>P9-#REF!</f>
        <v>#REF!</v>
      </c>
      <c r="X9" s="29"/>
      <c r="Y9" s="24"/>
    </row>
    <row r="10" spans="1:26" ht="15" customHeight="1" x14ac:dyDescent="0.25">
      <c r="A10" s="1"/>
      <c r="B10" s="9" t="s">
        <v>7</v>
      </c>
      <c r="C10" s="10">
        <v>380.31057169000002</v>
      </c>
      <c r="D10" s="10">
        <v>163.6142562</v>
      </c>
      <c r="E10" s="10">
        <v>128.48333803</v>
      </c>
      <c r="F10" s="10">
        <v>120.52907392</v>
      </c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42" si="5">SUM(D10:O10)</f>
        <v>412.62666815</v>
      </c>
      <c r="Q10" s="10">
        <f t="shared" si="1"/>
        <v>32.316096459999983</v>
      </c>
      <c r="R10" s="10">
        <f t="shared" si="2"/>
        <v>8.4972911261434998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383.33231420000004</v>
      </c>
      <c r="D11" s="10">
        <v>172.62954221999999</v>
      </c>
      <c r="E11" s="10">
        <v>143.76364021000001</v>
      </c>
      <c r="F11" s="10">
        <v>145.48510686</v>
      </c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5"/>
        <v>461.87828929</v>
      </c>
      <c r="Q11" s="10">
        <f t="shared" si="1"/>
        <v>78.545975089999956</v>
      </c>
      <c r="R11" s="10">
        <f t="shared" si="2"/>
        <v>20.490308847017609</v>
      </c>
      <c r="S11" s="1"/>
      <c r="T11" s="6"/>
      <c r="U11" s="6" t="e">
        <f>C11-#REF!</f>
        <v>#REF!</v>
      </c>
      <c r="V11" s="6" t="e">
        <f>P11-#REF!</f>
        <v>#REF!</v>
      </c>
      <c r="X11" s="29"/>
      <c r="Y11" s="35"/>
    </row>
    <row r="12" spans="1:26" ht="21" customHeight="1" x14ac:dyDescent="0.25">
      <c r="A12" s="1"/>
      <c r="B12" s="7" t="s">
        <v>9</v>
      </c>
      <c r="C12" s="8">
        <f>SUM(C13:C15)</f>
        <v>667.93860167999992</v>
      </c>
      <c r="D12" s="8">
        <f>SUM(D13:D15)</f>
        <v>357.84662495999999</v>
      </c>
      <c r="E12" s="8">
        <f>SUM(E13:E15)</f>
        <v>197.58956971999999</v>
      </c>
      <c r="F12" s="8">
        <f t="shared" ref="F12:O12" si="6">SUM(F13:F15)</f>
        <v>186.84464560999999</v>
      </c>
      <c r="G12" s="8">
        <f t="shared" si="6"/>
        <v>0</v>
      </c>
      <c r="H12" s="8">
        <f t="shared" si="6"/>
        <v>0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742.28084029000001</v>
      </c>
      <c r="Q12" s="8">
        <f t="shared" si="1"/>
        <v>74.342238610000095</v>
      </c>
      <c r="R12" s="8">
        <f t="shared" si="2"/>
        <v>11.130100644432648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119.52146594999999</v>
      </c>
      <c r="D13" s="10">
        <v>98.749413099999998</v>
      </c>
      <c r="E13" s="10">
        <v>22.440007489999999</v>
      </c>
      <c r="F13" s="10">
        <v>18.72947065</v>
      </c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5"/>
        <v>139.91889123999999</v>
      </c>
      <c r="Q13" s="10">
        <f t="shared" si="1"/>
        <v>20.397425290000001</v>
      </c>
      <c r="R13" s="10">
        <f t="shared" si="2"/>
        <v>17.065909565176316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362.13687188</v>
      </c>
      <c r="D14" s="10">
        <v>181.43846958999998</v>
      </c>
      <c r="E14" s="10">
        <v>109.30284862000001</v>
      </c>
      <c r="F14" s="10">
        <v>105.11321495999999</v>
      </c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5"/>
        <v>395.85453316999997</v>
      </c>
      <c r="Q14" s="10">
        <f t="shared" si="1"/>
        <v>33.717661289999967</v>
      </c>
      <c r="R14" s="10">
        <f t="shared" si="2"/>
        <v>9.3107506879809989</v>
      </c>
      <c r="S14" s="1"/>
      <c r="T14" s="6"/>
      <c r="U14" s="6" t="e">
        <f>C14-#REF!</f>
        <v>#REF!</v>
      </c>
      <c r="V14" s="6" t="e">
        <f>P14-#REF!</f>
        <v>#REF!</v>
      </c>
      <c r="X14" s="29"/>
    </row>
    <row r="15" spans="1:26" ht="15" customHeight="1" x14ac:dyDescent="0.25">
      <c r="A15" s="1"/>
      <c r="B15" s="9" t="s">
        <v>11</v>
      </c>
      <c r="C15" s="10">
        <v>186.28026384999998</v>
      </c>
      <c r="D15" s="10">
        <v>77.658742270000005</v>
      </c>
      <c r="E15" s="10">
        <v>65.846713610000009</v>
      </c>
      <c r="F15" s="10">
        <v>63.001959999999997</v>
      </c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5"/>
        <v>206.50741588</v>
      </c>
      <c r="Q15" s="10">
        <f t="shared" si="1"/>
        <v>20.227152030000013</v>
      </c>
      <c r="R15" s="10">
        <f t="shared" si="2"/>
        <v>10.858451460154518</v>
      </c>
      <c r="S15" s="1"/>
      <c r="T15" s="6"/>
      <c r="U15" s="6" t="e">
        <f>C15-#REF!</f>
        <v>#REF!</v>
      </c>
      <c r="V15" s="6" t="e">
        <f>P15-#REF!</f>
        <v>#REF!</v>
      </c>
      <c r="X15" s="29"/>
    </row>
    <row r="16" spans="1:26" ht="21" customHeight="1" x14ac:dyDescent="0.25">
      <c r="A16" s="1"/>
      <c r="B16" s="7" t="s">
        <v>54</v>
      </c>
      <c r="C16" s="8">
        <v>73.752381819999997</v>
      </c>
      <c r="D16" s="8">
        <v>27.917772859999999</v>
      </c>
      <c r="E16" s="8">
        <v>25.401598580000002</v>
      </c>
      <c r="F16" s="8">
        <v>24.044611499999998</v>
      </c>
      <c r="G16" s="8"/>
      <c r="H16" s="8"/>
      <c r="I16" s="8"/>
      <c r="J16" s="8"/>
      <c r="K16" s="8"/>
      <c r="L16" s="8"/>
      <c r="M16" s="8"/>
      <c r="N16" s="8"/>
      <c r="O16" s="8"/>
      <c r="P16" s="8">
        <f t="shared" si="5"/>
        <v>77.36398294</v>
      </c>
      <c r="Q16" s="8">
        <f t="shared" si="1"/>
        <v>3.6116011200000031</v>
      </c>
      <c r="R16" s="8">
        <f t="shared" si="2"/>
        <v>4.8969281138804082</v>
      </c>
      <c r="S16" s="1"/>
      <c r="T16" s="6"/>
      <c r="U16" s="6" t="e">
        <f>C16-#REF!</f>
        <v>#REF!</v>
      </c>
      <c r="V16" s="6" t="e">
        <f>P16-#REF!</f>
        <v>#REF!</v>
      </c>
      <c r="X16" s="29"/>
      <c r="Y16" s="35"/>
    </row>
    <row r="17" spans="1:24" ht="21" customHeight="1" x14ac:dyDescent="0.25">
      <c r="A17" s="1"/>
      <c r="B17" s="7" t="s">
        <v>12</v>
      </c>
      <c r="C17" s="8">
        <f>SUM(C18:C23)</f>
        <v>56.016620960000004</v>
      </c>
      <c r="D17" s="8">
        <f>SUM(D18:D23)</f>
        <v>22.79636133</v>
      </c>
      <c r="E17" s="8">
        <f>SUM(E18:E23)</f>
        <v>18.398586979999997</v>
      </c>
      <c r="F17" s="8">
        <f t="shared" ref="F17:O17" si="7">SUM(F18:F23)</f>
        <v>17.71212736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58.907075669999998</v>
      </c>
      <c r="Q17" s="8">
        <f t="shared" si="1"/>
        <v>2.8904547099999931</v>
      </c>
      <c r="R17" s="8">
        <f t="shared" si="2"/>
        <v>5.1599947666675412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7.1964074099999999</v>
      </c>
      <c r="D18" s="10">
        <v>12.57503472</v>
      </c>
      <c r="E18" s="10">
        <v>2.01425469</v>
      </c>
      <c r="F18" s="10">
        <v>2.7554548300000001</v>
      </c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5"/>
        <v>17.344744240000001</v>
      </c>
      <c r="Q18" s="10">
        <f t="shared" si="1"/>
        <v>10.148336830000002</v>
      </c>
      <c r="R18" s="10">
        <f t="shared" si="2"/>
        <v>141.01948724995825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24.819413749999999</v>
      </c>
      <c r="D19" s="10">
        <v>1.3141092899999998</v>
      </c>
      <c r="E19" s="10">
        <v>8.8163020099999994</v>
      </c>
      <c r="F19" s="10">
        <v>7.4781864899999997</v>
      </c>
      <c r="G19" s="10"/>
      <c r="H19" s="10"/>
      <c r="I19" s="10"/>
      <c r="J19" s="10"/>
      <c r="K19" s="10"/>
      <c r="L19" s="10"/>
      <c r="M19" s="10"/>
      <c r="N19" s="10"/>
      <c r="O19" s="10"/>
      <c r="P19" s="10">
        <f t="shared" si="5"/>
        <v>17.608597789999997</v>
      </c>
      <c r="Q19" s="10">
        <f t="shared" si="1"/>
        <v>-7.2108159600000015</v>
      </c>
      <c r="R19" s="10">
        <f t="shared" si="2"/>
        <v>-29.053127654959219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7.1883775600000011</v>
      </c>
      <c r="D20" s="10">
        <v>2.6197616099999999</v>
      </c>
      <c r="E20" s="10">
        <v>2.00378517</v>
      </c>
      <c r="F20" s="10">
        <v>1.78014516</v>
      </c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si="5"/>
        <v>6.4036919399999999</v>
      </c>
      <c r="Q20" s="10">
        <f t="shared" si="1"/>
        <v>-0.78468562000000119</v>
      </c>
      <c r="R20" s="10">
        <f t="shared" si="2"/>
        <v>-10.91603235153387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16.570227030000002</v>
      </c>
      <c r="D21" s="10">
        <v>6.2300449899999997</v>
      </c>
      <c r="E21" s="10">
        <v>5.5068372300000004</v>
      </c>
      <c r="F21" s="10">
        <v>5.6283786400000011</v>
      </c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5"/>
        <v>17.365260859999999</v>
      </c>
      <c r="Q21" s="10">
        <f t="shared" si="1"/>
        <v>0.79503382999999772</v>
      </c>
      <c r="R21" s="10">
        <f t="shared" si="2"/>
        <v>4.7979658248532617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0.24219520999999999</v>
      </c>
      <c r="D22" s="10">
        <v>5.7410719999999998E-2</v>
      </c>
      <c r="E22" s="10">
        <v>5.7407880000000001E-2</v>
      </c>
      <c r="F22" s="10">
        <v>6.9962239999999995E-2</v>
      </c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5"/>
        <v>0.18478084</v>
      </c>
      <c r="Q22" s="10">
        <f t="shared" si="1"/>
        <v>-5.7414369999999992E-2</v>
      </c>
      <c r="R22" s="10">
        <f t="shared" si="2"/>
        <v>-23.705823909564518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5"/>
        <v>0</v>
      </c>
      <c r="Q23" s="10">
        <f t="shared" si="1"/>
        <v>0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20.741366170000003</v>
      </c>
      <c r="D24" s="8">
        <f t="shared" ref="D24" si="8">SUM(D25:D29,D32)</f>
        <v>8.8854520800000003</v>
      </c>
      <c r="E24" s="8">
        <f t="shared" ref="E24:O24" si="9">SUM(E25:E29,E32)</f>
        <v>9.3079705200000014</v>
      </c>
      <c r="F24" s="8">
        <f t="shared" si="9"/>
        <v>8.8758139000000007</v>
      </c>
      <c r="G24" s="8">
        <f t="shared" si="9"/>
        <v>0</v>
      </c>
      <c r="H24" s="8">
        <f t="shared" si="9"/>
        <v>0</v>
      </c>
      <c r="I24" s="8">
        <f t="shared" si="9"/>
        <v>0</v>
      </c>
      <c r="J24" s="8">
        <f t="shared" si="9"/>
        <v>0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27.069236500000002</v>
      </c>
      <c r="Q24" s="8">
        <f t="shared" si="1"/>
        <v>6.3278703299999997</v>
      </c>
      <c r="R24" s="8">
        <f t="shared" si="2"/>
        <v>30.508454834342281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14.09793685</v>
      </c>
      <c r="D25" s="10">
        <v>4.7602586899999997</v>
      </c>
      <c r="E25" s="10">
        <v>5.1725639700000006</v>
      </c>
      <c r="F25" s="10">
        <v>4.17104637</v>
      </c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si="5"/>
        <v>14.103869029999998</v>
      </c>
      <c r="Q25" s="10">
        <f t="shared" si="1"/>
        <v>5.9321799999985103E-3</v>
      </c>
      <c r="R25" s="10">
        <f t="shared" si="2"/>
        <v>4.2078355599943759E-2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>
        <v>0</v>
      </c>
      <c r="D26" s="10">
        <v>0.56027853999999999</v>
      </c>
      <c r="E26" s="10">
        <v>0.57616215000000004</v>
      </c>
      <c r="F26" s="10">
        <v>0.54646529999999993</v>
      </c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5"/>
        <v>1.6829059900000001</v>
      </c>
      <c r="Q26" s="10">
        <f t="shared" si="1"/>
        <v>1.6829059900000001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6.0639639900000004</v>
      </c>
      <c r="D28" s="10">
        <v>2.00899633</v>
      </c>
      <c r="E28" s="10">
        <v>1.94132437</v>
      </c>
      <c r="F28" s="10">
        <v>2.2293428800000004</v>
      </c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5"/>
        <v>6.1796635799999997</v>
      </c>
      <c r="Q28" s="10">
        <f t="shared" si="1"/>
        <v>0.1156995899999993</v>
      </c>
      <c r="R28" s="10">
        <f t="shared" si="2"/>
        <v>1.9079860993699485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" hidden="1" customHeight="1" x14ac:dyDescent="0.25">
      <c r="A29" s="21"/>
      <c r="B29" s="9" t="s">
        <v>24</v>
      </c>
      <c r="C29" s="10">
        <f>+C30+C31</f>
        <v>1.6889999999999999E-5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-1.6889999999999999E-5</v>
      </c>
      <c r="R29" s="10">
        <f t="shared" si="2"/>
        <v>-100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" hidden="1" customHeight="1" x14ac:dyDescent="0.25">
      <c r="A30" s="21"/>
      <c r="B30" s="11" t="s">
        <v>25</v>
      </c>
      <c r="C30" s="10">
        <v>1.6889999999999999E-5</v>
      </c>
      <c r="D30" s="10">
        <v>0</v>
      </c>
      <c r="E30" s="10">
        <v>0</v>
      </c>
      <c r="F30" s="10"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si="5"/>
        <v>0</v>
      </c>
      <c r="Q30" s="10">
        <f t="shared" si="1"/>
        <v>-1.6889999999999999E-5</v>
      </c>
      <c r="R30" s="10">
        <f t="shared" si="2"/>
        <v>-100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60</v>
      </c>
      <c r="C32" s="10">
        <v>0.57944843999999995</v>
      </c>
      <c r="D32" s="10">
        <v>1.5559185199999999</v>
      </c>
      <c r="E32" s="10">
        <v>1.6179200300000001</v>
      </c>
      <c r="F32" s="10">
        <v>1.9289593500000002</v>
      </c>
      <c r="G32" s="10"/>
      <c r="H32" s="10"/>
      <c r="I32" s="10"/>
      <c r="J32" s="10"/>
      <c r="K32" s="10"/>
      <c r="L32" s="10"/>
      <c r="M32" s="10"/>
      <c r="N32" s="10"/>
      <c r="O32" s="10"/>
      <c r="P32" s="10">
        <f t="shared" si="5"/>
        <v>5.1027979000000006</v>
      </c>
      <c r="Q32" s="10">
        <f t="shared" ref="Q32" si="11">+P32-C32</f>
        <v>4.5233494600000004</v>
      </c>
      <c r="R32" s="10">
        <f t="shared" ref="R32" si="12">IF(ISNUMBER(+Q32/C32*100), +Q32/C32*100, "")</f>
        <v>780.63019032375007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45.71237541</v>
      </c>
      <c r="D33" s="8">
        <f>SUM(D34:D40)</f>
        <v>6.0539378099999999</v>
      </c>
      <c r="E33" s="8">
        <f>SUM(E34:E40)</f>
        <v>6.3498771200000004</v>
      </c>
      <c r="F33" s="8">
        <f t="shared" ref="F33:O33" si="13">SUM(F34:F40)</f>
        <v>5.9096128999999999</v>
      </c>
      <c r="G33" s="8">
        <f t="shared" si="13"/>
        <v>0</v>
      </c>
      <c r="H33" s="8">
        <f t="shared" si="13"/>
        <v>0</v>
      </c>
      <c r="I33" s="8">
        <f t="shared" si="13"/>
        <v>0</v>
      </c>
      <c r="J33" s="8">
        <f t="shared" si="13"/>
        <v>0</v>
      </c>
      <c r="K33" s="8">
        <f t="shared" si="13"/>
        <v>0</v>
      </c>
      <c r="L33" s="8">
        <f t="shared" si="13"/>
        <v>0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18.313427829999998</v>
      </c>
      <c r="Q33" s="8">
        <f t="shared" si="1"/>
        <v>-27.398947580000002</v>
      </c>
      <c r="R33" s="8">
        <f t="shared" si="2"/>
        <v>-59.937702502343015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3.8832139000000003</v>
      </c>
      <c r="D34" s="10">
        <v>0.96520640999999996</v>
      </c>
      <c r="E34" s="10">
        <v>1.42117874</v>
      </c>
      <c r="F34" s="10">
        <v>1.2303900000000001</v>
      </c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5"/>
        <v>3.6167751499999996</v>
      </c>
      <c r="Q34" s="10">
        <f t="shared" si="1"/>
        <v>-0.26643875000000072</v>
      </c>
      <c r="R34" s="10">
        <f t="shared" si="2"/>
        <v>-6.8612947126090758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27.697741000000001</v>
      </c>
      <c r="D35" s="10">
        <v>0</v>
      </c>
      <c r="E35" s="10">
        <v>0</v>
      </c>
      <c r="F35" s="10"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5"/>
        <v>0</v>
      </c>
      <c r="Q35" s="10">
        <f t="shared" si="1"/>
        <v>-27.697741000000001</v>
      </c>
      <c r="R35" s="10">
        <f t="shared" si="2"/>
        <v>-100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13.9341705</v>
      </c>
      <c r="D36" s="10">
        <v>5.0887268999999993</v>
      </c>
      <c r="E36" s="10">
        <v>4.9286983800000002</v>
      </c>
      <c r="F36" s="10">
        <v>4.6792183999999999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f t="shared" si="5"/>
        <v>14.696643679999999</v>
      </c>
      <c r="Q36" s="10">
        <f t="shared" si="1"/>
        <v>0.76247317999999886</v>
      </c>
      <c r="R36" s="10">
        <f t="shared" si="2"/>
        <v>5.4719667740537465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0.19725001</v>
      </c>
      <c r="D37" s="10">
        <v>0</v>
      </c>
      <c r="E37" s="10">
        <v>0</v>
      </c>
      <c r="F37" s="10"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5"/>
        <v>0</v>
      </c>
      <c r="Q37" s="10">
        <f t="shared" si="1"/>
        <v>-0.19725001</v>
      </c>
      <c r="R37" s="10">
        <f t="shared" si="2"/>
        <v>-100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0</v>
      </c>
      <c r="D39" s="10">
        <v>4.4999999999999993E-6</v>
      </c>
      <c r="E39" s="10">
        <v>0</v>
      </c>
      <c r="F39" s="10">
        <v>4.4999999999999993E-6</v>
      </c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5"/>
        <v>8.9999999999999985E-6</v>
      </c>
      <c r="Q39" s="10">
        <f t="shared" si="1"/>
        <v>8.9999999999999985E-6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SUM(C42:C44,C46:C48)</f>
        <v>78.765602639999997</v>
      </c>
      <c r="D41" s="5">
        <f>SUM(D42:D44,D46:D48)</f>
        <v>17.258978980000002</v>
      </c>
      <c r="E41" s="5">
        <f t="shared" ref="E41:O41" si="14">SUM(E42:E44,E46:E49)</f>
        <v>20.893804430000003</v>
      </c>
      <c r="F41" s="5">
        <f t="shared" si="14"/>
        <v>41.320296859999999</v>
      </c>
      <c r="G41" s="5">
        <f t="shared" si="14"/>
        <v>0</v>
      </c>
      <c r="H41" s="5">
        <f t="shared" si="14"/>
        <v>0</v>
      </c>
      <c r="I41" s="5">
        <f t="shared" si="14"/>
        <v>0</v>
      </c>
      <c r="J41" s="5">
        <f t="shared" si="14"/>
        <v>0</v>
      </c>
      <c r="K41" s="5">
        <f t="shared" si="14"/>
        <v>0</v>
      </c>
      <c r="L41" s="5">
        <f t="shared" si="14"/>
        <v>0</v>
      </c>
      <c r="M41" s="5">
        <f t="shared" si="14"/>
        <v>0</v>
      </c>
      <c r="N41" s="5">
        <f t="shared" si="14"/>
        <v>0</v>
      </c>
      <c r="O41" s="5">
        <f t="shared" si="14"/>
        <v>0</v>
      </c>
      <c r="P41" s="5">
        <f>SUM(D41:O41)</f>
        <v>79.473080269999997</v>
      </c>
      <c r="Q41" s="5">
        <f t="shared" si="1"/>
        <v>0.70747762999999964</v>
      </c>
      <c r="R41" s="5">
        <f t="shared" si="2"/>
        <v>0.89820633155508567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56</v>
      </c>
      <c r="C42" s="8">
        <v>13.65184509</v>
      </c>
      <c r="D42" s="8">
        <v>4.8254232899999998</v>
      </c>
      <c r="E42" s="8">
        <v>4.4516689299999994</v>
      </c>
      <c r="F42" s="8">
        <v>4.15567083</v>
      </c>
      <c r="G42" s="8"/>
      <c r="H42" s="8"/>
      <c r="I42" s="8"/>
      <c r="J42" s="8"/>
      <c r="K42" s="8"/>
      <c r="L42" s="8"/>
      <c r="M42" s="8"/>
      <c r="N42" s="8"/>
      <c r="O42" s="8"/>
      <c r="P42" s="8">
        <f t="shared" si="5"/>
        <v>13.43276305</v>
      </c>
      <c r="Q42" s="8">
        <f t="shared" si="1"/>
        <v>-0.21908203999999998</v>
      </c>
      <c r="R42" s="8">
        <f t="shared" si="2"/>
        <v>-1.6047797096707312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57</v>
      </c>
      <c r="C43" s="8">
        <v>0</v>
      </c>
      <c r="D43" s="8">
        <v>0</v>
      </c>
      <c r="E43" s="8">
        <v>4.2932427999999998</v>
      </c>
      <c r="F43" s="8">
        <v>4.03462473</v>
      </c>
      <c r="G43" s="8"/>
      <c r="H43" s="8"/>
      <c r="I43" s="8"/>
      <c r="J43" s="8"/>
      <c r="K43" s="8"/>
      <c r="L43" s="8"/>
      <c r="M43" s="8"/>
      <c r="N43" s="8"/>
      <c r="O43" s="8"/>
      <c r="P43" s="8">
        <f t="shared" ref="P43:P48" si="15">SUM(D43:O43)</f>
        <v>8.3278675299999989</v>
      </c>
      <c r="Q43" s="8">
        <f t="shared" ref="Q43:Q48" si="16">+P43-C43</f>
        <v>8.3278675299999989</v>
      </c>
      <c r="R43" s="8" t="str">
        <f t="shared" ref="R43:R48" si="17">IF(ISNUMBER(+Q43/C43*100), +Q43/C43*100, "")</f>
        <v/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21" customHeight="1" x14ac:dyDescent="0.25">
      <c r="A44" s="1"/>
      <c r="B44" s="7" t="s">
        <v>58</v>
      </c>
      <c r="C44" s="8">
        <v>4.0076938200000001</v>
      </c>
      <c r="D44" s="8">
        <v>1.34660772</v>
      </c>
      <c r="E44" s="8">
        <v>1.30010782</v>
      </c>
      <c r="F44" s="8">
        <v>0.60137234000000006</v>
      </c>
      <c r="G44" s="8"/>
      <c r="H44" s="8"/>
      <c r="I44" s="8"/>
      <c r="J44" s="8"/>
      <c r="K44" s="8"/>
      <c r="L44" s="8"/>
      <c r="M44" s="8"/>
      <c r="N44" s="8"/>
      <c r="O44" s="8"/>
      <c r="P44" s="8">
        <f t="shared" si="15"/>
        <v>3.2480878799999999</v>
      </c>
      <c r="Q44" s="8">
        <f t="shared" si="16"/>
        <v>-0.75960594000000015</v>
      </c>
      <c r="R44" s="8">
        <f t="shared" si="17"/>
        <v>-18.953691926495527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11" t="s">
        <v>61</v>
      </c>
      <c r="C45" s="10">
        <v>1.89226647</v>
      </c>
      <c r="D45" s="10">
        <v>0.74952670999999993</v>
      </c>
      <c r="E45" s="10">
        <v>0.50666433</v>
      </c>
      <c r="F45" s="10">
        <v>0.39210149999999999</v>
      </c>
      <c r="G45" s="10"/>
      <c r="H45" s="10"/>
      <c r="I45" s="10"/>
      <c r="J45" s="10"/>
      <c r="K45" s="10"/>
      <c r="L45" s="10"/>
      <c r="M45" s="10"/>
      <c r="N45" s="10"/>
      <c r="O45" s="10"/>
      <c r="P45" s="10">
        <f t="shared" si="15"/>
        <v>1.6482925399999999</v>
      </c>
      <c r="Q45" s="10">
        <f t="shared" si="16"/>
        <v>-0.24397393000000012</v>
      </c>
      <c r="R45" s="10">
        <f t="shared" si="17"/>
        <v>-12.893212127782411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62</v>
      </c>
      <c r="C46" s="8">
        <v>31.866942420000001</v>
      </c>
      <c r="D46" s="8">
        <v>6.4197539100000007</v>
      </c>
      <c r="E46" s="8">
        <v>6.5166756299999999</v>
      </c>
      <c r="F46" s="8">
        <v>12.0153278</v>
      </c>
      <c r="G46" s="8"/>
      <c r="H46" s="8"/>
      <c r="I46" s="8"/>
      <c r="J46" s="8"/>
      <c r="K46" s="8"/>
      <c r="L46" s="8"/>
      <c r="M46" s="8"/>
      <c r="N46" s="8"/>
      <c r="O46" s="8"/>
      <c r="P46" s="8">
        <f t="shared" si="15"/>
        <v>24.95175734</v>
      </c>
      <c r="Q46" s="8">
        <f t="shared" si="16"/>
        <v>-6.9151850800000005</v>
      </c>
      <c r="R46" s="8">
        <f t="shared" si="17"/>
        <v>-21.700183810731598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59</v>
      </c>
      <c r="C47" s="8">
        <v>16.934687820000001</v>
      </c>
      <c r="D47" s="8">
        <v>0</v>
      </c>
      <c r="E47" s="8">
        <v>0</v>
      </c>
      <c r="F47" s="8">
        <v>16.347662060000001</v>
      </c>
      <c r="G47" s="8"/>
      <c r="H47" s="8"/>
      <c r="I47" s="8"/>
      <c r="J47" s="8"/>
      <c r="K47" s="8"/>
      <c r="L47" s="8"/>
      <c r="M47" s="8"/>
      <c r="N47" s="8"/>
      <c r="O47" s="8"/>
      <c r="P47" s="8">
        <f t="shared" si="15"/>
        <v>16.347662060000001</v>
      </c>
      <c r="Q47" s="8">
        <f t="shared" si="16"/>
        <v>-0.58702575999999951</v>
      </c>
      <c r="R47" s="8">
        <f t="shared" si="17"/>
        <v>-3.4664102830801369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7" t="s">
        <v>63</v>
      </c>
      <c r="C48" s="8">
        <v>12.304433489999999</v>
      </c>
      <c r="D48" s="8">
        <v>4.6671940599999999</v>
      </c>
      <c r="E48" s="8">
        <v>4.3321092500000002</v>
      </c>
      <c r="F48" s="8">
        <v>4.1656390999999999</v>
      </c>
      <c r="G48" s="8"/>
      <c r="H48" s="8"/>
      <c r="I48" s="8"/>
      <c r="J48" s="8"/>
      <c r="K48" s="8"/>
      <c r="L48" s="8"/>
      <c r="M48" s="8"/>
      <c r="N48" s="8"/>
      <c r="O48" s="8"/>
      <c r="P48" s="8">
        <f t="shared" si="15"/>
        <v>13.16494241</v>
      </c>
      <c r="Q48" s="8">
        <f t="shared" si="16"/>
        <v>0.8605089200000009</v>
      </c>
      <c r="R48" s="8">
        <f t="shared" si="17"/>
        <v>6.9934867029786432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6" customHeight="1" x14ac:dyDescent="0.25">
      <c r="A49" s="1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2"/>
      <c r="S49" s="1"/>
      <c r="T49" s="6"/>
      <c r="U49" s="6"/>
      <c r="V49" s="6"/>
    </row>
    <row r="50" spans="1:26" ht="21" customHeight="1" x14ac:dyDescent="0.2">
      <c r="A50" s="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1"/>
      <c r="T50" s="1"/>
      <c r="U50" s="6"/>
      <c r="V50" s="6"/>
    </row>
    <row r="51" spans="1:26" x14ac:dyDescent="0.2">
      <c r="A51" s="1"/>
      <c r="B51" s="12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6" ht="36" customHeight="1" x14ac:dyDescent="0.2">
      <c r="A53" s="1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1"/>
      <c r="T53" s="1"/>
      <c r="U53" s="1"/>
      <c r="V53" s="1"/>
    </row>
    <row r="54" spans="1:26" ht="24" customHeight="1" x14ac:dyDescent="0.2">
      <c r="A54" s="1"/>
      <c r="B54" s="40" t="s">
        <v>55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1"/>
      <c r="T54" s="1"/>
      <c r="U54" s="1"/>
    </row>
    <row r="55" spans="1:26" x14ac:dyDescent="0.2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"/>
      <c r="T55" s="1"/>
      <c r="U55" s="1"/>
    </row>
    <row r="56" spans="1:26" ht="15" x14ac:dyDescent="0.25">
      <c r="X56" s="14"/>
      <c r="Y56" s="14"/>
      <c r="Z56" s="14"/>
    </row>
    <row r="57" spans="1:26" ht="15" x14ac:dyDescent="0.25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P57" s="14"/>
      <c r="Q57" s="14"/>
      <c r="R57" s="14"/>
      <c r="S57" s="14"/>
      <c r="W57" s="14"/>
      <c r="X57" s="14"/>
      <c r="Y57" s="14"/>
      <c r="Z57" s="14"/>
    </row>
    <row r="58" spans="1:26" ht="15" x14ac:dyDescent="0.2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V58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6">
    <mergeCell ref="B54:R54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12 P33 E12:O12 P17 P24 P29 P13:P16 P18:P23 P25:P28 P30:P32 P34:P40 P42 C12:D12 P43:P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5"/>
  <sheetViews>
    <sheetView showGridLines="0" topLeftCell="A7" zoomScale="80" zoomScaleNormal="80" zoomScaleSheetLayoutView="50" workbookViewId="0">
      <selection activeCell="P15" sqref="P15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4.42578125" style="2" customWidth="1"/>
    <col min="8" max="9" width="13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41" t="s">
        <v>70</v>
      </c>
      <c r="C2" s="41"/>
      <c r="D2" s="41"/>
      <c r="E2" s="41"/>
      <c r="F2" s="41"/>
      <c r="G2" s="41"/>
      <c r="H2" s="41"/>
      <c r="I2" s="41"/>
      <c r="J2" s="1"/>
      <c r="K2" s="1"/>
    </row>
    <row r="3" spans="1:19" ht="16.5" customHeight="1" x14ac:dyDescent="0.25">
      <c r="A3" s="1"/>
      <c r="B3" s="41" t="s">
        <v>0</v>
      </c>
      <c r="C3" s="41"/>
      <c r="D3" s="41"/>
      <c r="E3" s="41"/>
      <c r="F3" s="41"/>
      <c r="G3" s="41"/>
      <c r="H3" s="41"/>
      <c r="I3" s="41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2" t="s">
        <v>1</v>
      </c>
      <c r="C5" s="16" t="s">
        <v>39</v>
      </c>
      <c r="D5" s="16" t="s">
        <v>64</v>
      </c>
      <c r="E5" s="16" t="s">
        <v>65</v>
      </c>
      <c r="F5" s="46" t="s">
        <v>66</v>
      </c>
      <c r="G5" s="47"/>
      <c r="H5" s="48" t="s">
        <v>67</v>
      </c>
      <c r="I5" s="48"/>
      <c r="J5" s="1"/>
      <c r="K5" s="1"/>
      <c r="L5" s="1"/>
      <c r="M5" s="1"/>
    </row>
    <row r="6" spans="1:19" ht="30.75" customHeight="1" x14ac:dyDescent="0.2">
      <c r="A6" s="1"/>
      <c r="B6" s="42"/>
      <c r="C6" s="23" t="s">
        <v>68</v>
      </c>
      <c r="D6" s="23" t="s">
        <v>68</v>
      </c>
      <c r="E6" s="23" t="s">
        <v>68</v>
      </c>
      <c r="F6" s="17" t="s">
        <v>40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1706.56983457</v>
      </c>
      <c r="D7" s="4">
        <f>+D8+D41</f>
        <v>1821.3184635300004</v>
      </c>
      <c r="E7" s="4">
        <f>+E8+E41</f>
        <v>1877.9126009399999</v>
      </c>
      <c r="F7" s="5">
        <f t="shared" ref="F7:F42" si="0">+E7-D7</f>
        <v>56.594137409999576</v>
      </c>
      <c r="G7" s="5">
        <f t="shared" ref="G7:G41" si="1">IF(ISNUMBER(+F7/D7*100), +F7/D7*100, "")</f>
        <v>3.1073169543513699</v>
      </c>
      <c r="H7" s="5">
        <f t="shared" ref="H7:H41" si="2">+E7-C7</f>
        <v>171.34276636999994</v>
      </c>
      <c r="I7" s="5">
        <f t="shared" ref="I7:I41" si="3">IF(ISNUMBER(+H7/C7*100), +H7/C7*100, "")</f>
        <v>10.040184872550071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1627.80423193</v>
      </c>
      <c r="D8" s="5">
        <f>+D9+D12+D16+D17+D24+D33</f>
        <v>1720.7269098100003</v>
      </c>
      <c r="E8" s="5">
        <f>+E9+E12+E16+E17+E24+E33</f>
        <v>1798.4395206699999</v>
      </c>
      <c r="F8" s="5">
        <f t="shared" si="0"/>
        <v>77.712610859999586</v>
      </c>
      <c r="G8" s="5">
        <f t="shared" si="1"/>
        <v>4.5162663765501572</v>
      </c>
      <c r="H8" s="5">
        <f t="shared" si="2"/>
        <v>170.63528873999985</v>
      </c>
      <c r="I8" s="5">
        <f t="shared" si="3"/>
        <v>10.48254362489811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763.64288589000012</v>
      </c>
      <c r="D9" s="8">
        <f>SUM(D10:D11)</f>
        <v>818.44819556000004</v>
      </c>
      <c r="E9" s="8">
        <f>SUM(E10:E11)</f>
        <v>874.50495744</v>
      </c>
      <c r="F9" s="8">
        <f t="shared" si="0"/>
        <v>56.056761879999954</v>
      </c>
      <c r="G9" s="8">
        <f t="shared" si="1"/>
        <v>6.8491521129990032</v>
      </c>
      <c r="H9" s="8">
        <f t="shared" si="2"/>
        <v>110.86207154999988</v>
      </c>
      <c r="I9" s="8">
        <f t="shared" si="3"/>
        <v>14.517528231903039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4"/>
      <c r="S9" s="24"/>
    </row>
    <row r="10" spans="1:19" ht="15" customHeight="1" x14ac:dyDescent="0.25">
      <c r="A10" s="1"/>
      <c r="B10" s="9" t="s">
        <v>7</v>
      </c>
      <c r="C10" s="10">
        <v>380.31057169000002</v>
      </c>
      <c r="D10" s="10">
        <v>417.50133467000001</v>
      </c>
      <c r="E10" s="10">
        <v>412.62666815</v>
      </c>
      <c r="F10" s="10">
        <f t="shared" si="0"/>
        <v>-4.8746665200000052</v>
      </c>
      <c r="G10" s="10">
        <f>IF(ISNUMBER(+F10/D10*100), +F10/D10*100, "")</f>
        <v>-1.1675810626696612</v>
      </c>
      <c r="H10" s="10">
        <f>+E10-C10</f>
        <v>32.316096459999983</v>
      </c>
      <c r="I10" s="10">
        <f>IF(ISNUMBER(+H10/C10*100), +H10/C10*100, "")</f>
        <v>8.4972911261434998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383.33231420000004</v>
      </c>
      <c r="D11" s="10">
        <v>400.94686089000004</v>
      </c>
      <c r="E11" s="10">
        <v>461.87828929</v>
      </c>
      <c r="F11" s="10">
        <f t="shared" si="0"/>
        <v>60.931428399999959</v>
      </c>
      <c r="G11" s="10">
        <f>IF(ISNUMBER(+F11/D11*100), +F11/D11*100, "")</f>
        <v>15.196883762787838</v>
      </c>
      <c r="H11" s="10">
        <f>+E11-C11</f>
        <v>78.545975089999956</v>
      </c>
      <c r="I11" s="10">
        <f>IF(ISNUMBER(+H11/C11*100), +H11/C11*100, "")</f>
        <v>20.490308847017609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667.93860167999992</v>
      </c>
      <c r="D12" s="8">
        <f>SUM(D13:D15)</f>
        <v>734.30722407000007</v>
      </c>
      <c r="E12" s="8">
        <f>SUM(E13:E15)</f>
        <v>742.28084029000001</v>
      </c>
      <c r="F12" s="8">
        <f t="shared" si="0"/>
        <v>7.9736162199999399</v>
      </c>
      <c r="G12" s="8">
        <f t="shared" si="1"/>
        <v>1.0858692327449893</v>
      </c>
      <c r="H12" s="8">
        <f t="shared" si="2"/>
        <v>74.342238610000095</v>
      </c>
      <c r="I12" s="8">
        <f t="shared" si="3"/>
        <v>11.130100644432648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119.52146594999999</v>
      </c>
      <c r="D13" s="10">
        <v>161.72565068</v>
      </c>
      <c r="E13" s="10">
        <v>139.91889123999999</v>
      </c>
      <c r="F13" s="10">
        <f t="shared" si="0"/>
        <v>-21.806759440000008</v>
      </c>
      <c r="G13" s="10">
        <f t="shared" si="1"/>
        <v>-13.483797621657532</v>
      </c>
      <c r="H13" s="10">
        <f t="shared" si="2"/>
        <v>20.397425290000001</v>
      </c>
      <c r="I13" s="10">
        <f t="shared" si="3"/>
        <v>17.065909565176316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362.13687188</v>
      </c>
      <c r="D14" s="10">
        <v>377.91810960000004</v>
      </c>
      <c r="E14" s="10">
        <v>395.85453317000002</v>
      </c>
      <c r="F14" s="10">
        <f t="shared" si="0"/>
        <v>17.936423569999988</v>
      </c>
      <c r="G14" s="10">
        <f t="shared" si="1"/>
        <v>4.7461138046505473</v>
      </c>
      <c r="H14" s="10">
        <f t="shared" si="2"/>
        <v>33.717661290000024</v>
      </c>
      <c r="I14" s="10">
        <f t="shared" si="3"/>
        <v>9.3107506879810131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186.28026384999998</v>
      </c>
      <c r="D15" s="10">
        <v>194.66346379000001</v>
      </c>
      <c r="E15" s="10">
        <v>206.50741588</v>
      </c>
      <c r="F15" s="10">
        <f t="shared" si="0"/>
        <v>11.843952089999988</v>
      </c>
      <c r="G15" s="10">
        <f t="shared" si="1"/>
        <v>6.0843220702047427</v>
      </c>
      <c r="H15" s="10">
        <f t="shared" si="2"/>
        <v>20.227152030000013</v>
      </c>
      <c r="I15" s="10">
        <f t="shared" si="3"/>
        <v>10.858451460154518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73.752381819999997</v>
      </c>
      <c r="D16" s="8">
        <v>76.707034750000005</v>
      </c>
      <c r="E16" s="8">
        <v>77.36398294</v>
      </c>
      <c r="F16" s="8">
        <f t="shared" si="0"/>
        <v>0.65694818999999427</v>
      </c>
      <c r="G16" s="8">
        <f t="shared" si="1"/>
        <v>0.85643799443048374</v>
      </c>
      <c r="H16" s="8">
        <f t="shared" si="2"/>
        <v>3.6116011200000031</v>
      </c>
      <c r="I16" s="8">
        <f t="shared" si="3"/>
        <v>4.8969281138804082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56.016620960000004</v>
      </c>
      <c r="D17" s="8">
        <f>SUM(D18:D23)</f>
        <v>61.450154179999998</v>
      </c>
      <c r="E17" s="8">
        <f>SUM(E18:E23)</f>
        <v>58.907075670000005</v>
      </c>
      <c r="F17" s="8">
        <f t="shared" si="0"/>
        <v>-2.5430785099999937</v>
      </c>
      <c r="G17" s="8">
        <f t="shared" si="1"/>
        <v>-4.1384412194488549</v>
      </c>
      <c r="H17" s="8">
        <f t="shared" si="2"/>
        <v>2.8904547100000002</v>
      </c>
      <c r="I17" s="8">
        <f t="shared" si="3"/>
        <v>5.1599947666675536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7.1964074099999999</v>
      </c>
      <c r="D18" s="10">
        <v>8.1188430100000009</v>
      </c>
      <c r="E18" s="10">
        <v>17.344744240000004</v>
      </c>
      <c r="F18" s="10">
        <f t="shared" si="0"/>
        <v>9.2259012300000034</v>
      </c>
      <c r="G18" s="10">
        <f t="shared" si="1"/>
        <v>113.63566481869935</v>
      </c>
      <c r="H18" s="10">
        <f t="shared" si="2"/>
        <v>10.148336830000005</v>
      </c>
      <c r="I18" s="10">
        <f t="shared" si="3"/>
        <v>141.01948724995833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24.819413749999999</v>
      </c>
      <c r="D19" s="10">
        <v>27.783550609999999</v>
      </c>
      <c r="E19" s="10">
        <v>17.608597790000001</v>
      </c>
      <c r="F19" s="10">
        <f t="shared" si="0"/>
        <v>-10.174952819999998</v>
      </c>
      <c r="G19" s="10">
        <f t="shared" si="1"/>
        <v>-36.622219250615778</v>
      </c>
      <c r="H19" s="10">
        <f t="shared" si="2"/>
        <v>-7.2108159599999979</v>
      </c>
      <c r="I19" s="10">
        <f t="shared" si="3"/>
        <v>-29.053127654959209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7.1883775600000011</v>
      </c>
      <c r="D20" s="10">
        <v>8.0568414700000002</v>
      </c>
      <c r="E20" s="10">
        <v>6.4036919400000007</v>
      </c>
      <c r="F20" s="10">
        <f t="shared" si="0"/>
        <v>-1.6531495299999994</v>
      </c>
      <c r="G20" s="10">
        <f t="shared" si="1"/>
        <v>-20.518580837857783</v>
      </c>
      <c r="H20" s="10">
        <f t="shared" si="2"/>
        <v>-0.78468562000000031</v>
      </c>
      <c r="I20" s="10">
        <f t="shared" si="3"/>
        <v>-10.916032351533858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16.570227030000002</v>
      </c>
      <c r="D21" s="10">
        <v>17.09592954</v>
      </c>
      <c r="E21" s="10">
        <v>17.365260859999999</v>
      </c>
      <c r="F21" s="10">
        <f t="shared" si="0"/>
        <v>0.26933131999999915</v>
      </c>
      <c r="G21" s="10">
        <f t="shared" si="1"/>
        <v>1.5754119679180612</v>
      </c>
      <c r="H21" s="10">
        <f t="shared" si="2"/>
        <v>0.79503382999999772</v>
      </c>
      <c r="I21" s="10">
        <f t="shared" si="3"/>
        <v>4.7979658248532617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0.24219520999999999</v>
      </c>
      <c r="D22" s="10">
        <v>0.27018955</v>
      </c>
      <c r="E22" s="10">
        <v>0.18478084</v>
      </c>
      <c r="F22" s="10">
        <f t="shared" si="0"/>
        <v>-8.5408709999999999E-2</v>
      </c>
      <c r="G22" s="10">
        <f t="shared" si="1"/>
        <v>-31.610663698873626</v>
      </c>
      <c r="H22" s="10">
        <f t="shared" si="2"/>
        <v>-5.7414369999999992E-2</v>
      </c>
      <c r="I22" s="10">
        <f t="shared" si="3"/>
        <v>-23.705823909564518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0.12479999999999999</v>
      </c>
      <c r="E23" s="10">
        <v>0</v>
      </c>
      <c r="F23" s="10">
        <f t="shared" si="0"/>
        <v>-0.12479999999999999</v>
      </c>
      <c r="G23" s="10">
        <f t="shared" si="1"/>
        <v>-100</v>
      </c>
      <c r="H23" s="10">
        <f t="shared" si="2"/>
        <v>0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20.741366170000003</v>
      </c>
      <c r="D24" s="8">
        <f t="shared" ref="D24:E24" si="4">SUM(D25:D29,D32)</f>
        <v>21.945339740000001</v>
      </c>
      <c r="E24" s="8">
        <f t="shared" si="4"/>
        <v>27.069236499999999</v>
      </c>
      <c r="F24" s="8">
        <f t="shared" si="0"/>
        <v>5.1238967599999974</v>
      </c>
      <c r="G24" s="8">
        <f t="shared" si="1"/>
        <v>23.348450380381294</v>
      </c>
      <c r="H24" s="8">
        <f t="shared" si="2"/>
        <v>6.3278703299999961</v>
      </c>
      <c r="I24" s="8">
        <f t="shared" si="3"/>
        <v>30.508454834342263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14.09793685</v>
      </c>
      <c r="D25" s="10">
        <v>15.282743350000001</v>
      </c>
      <c r="E25" s="10">
        <v>14.10386903</v>
      </c>
      <c r="F25" s="10">
        <f t="shared" si="0"/>
        <v>-1.1788743200000003</v>
      </c>
      <c r="G25" s="10">
        <f t="shared" si="1"/>
        <v>-7.7137611553229428</v>
      </c>
      <c r="H25" s="10">
        <f t="shared" si="2"/>
        <v>5.9321800000002867E-3</v>
      </c>
      <c r="I25" s="10">
        <f t="shared" si="3"/>
        <v>4.2078355599956367E-2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1.6829059900000001</v>
      </c>
      <c r="F26" s="10">
        <f t="shared" si="0"/>
        <v>1.6829059900000001</v>
      </c>
      <c r="G26" s="10" t="str">
        <f t="shared" si="1"/>
        <v/>
      </c>
      <c r="H26" s="10">
        <f t="shared" si="2"/>
        <v>1.6829059900000001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6.0639639900000004</v>
      </c>
      <c r="D28" s="10">
        <v>6.66259639</v>
      </c>
      <c r="E28" s="10">
        <v>6.1796635800000006</v>
      </c>
      <c r="F28" s="10">
        <f t="shared" si="0"/>
        <v>-0.48293280999999944</v>
      </c>
      <c r="G28" s="10">
        <f t="shared" si="1"/>
        <v>-7.2484176097600814</v>
      </c>
      <c r="H28" s="10">
        <f t="shared" si="2"/>
        <v>0.11569959000000019</v>
      </c>
      <c r="I28" s="10">
        <f t="shared" si="3"/>
        <v>1.9079860993699631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-1.6889999999999999E-5</v>
      </c>
      <c r="I29" s="10">
        <f t="shared" si="3"/>
        <v>-100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1.6889999999999999E-5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-1.6889999999999999E-5</v>
      </c>
      <c r="I30" s="10">
        <f t="shared" si="3"/>
        <v>-100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60</v>
      </c>
      <c r="C32" s="10">
        <v>0.57944843999999995</v>
      </c>
      <c r="D32" s="10">
        <v>0</v>
      </c>
      <c r="E32" s="10">
        <v>5.1027978999999997</v>
      </c>
      <c r="F32" s="10">
        <f t="shared" si="0"/>
        <v>5.1027978999999997</v>
      </c>
      <c r="G32" s="10" t="str">
        <f t="shared" ref="G32" si="5">IF(ISNUMBER(+F32/D32*100), +F32/D32*100, "")</f>
        <v/>
      </c>
      <c r="H32" s="10">
        <f t="shared" ref="H32" si="6">+E32-C32</f>
        <v>4.5233494599999995</v>
      </c>
      <c r="I32" s="10">
        <f t="shared" ref="I32" si="7">IF(ISNUMBER(+H32/C32*100), +H32/C32*100, "")</f>
        <v>780.63019032374996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45.71237541</v>
      </c>
      <c r="D33" s="8">
        <f>SUM(D34:D40)</f>
        <v>7.8689615099999992</v>
      </c>
      <c r="E33" s="8">
        <f>SUM(E34:E40)</f>
        <v>18.313427829999998</v>
      </c>
      <c r="F33" s="8">
        <f t="shared" si="0"/>
        <v>10.44446632</v>
      </c>
      <c r="G33" s="8">
        <f t="shared" si="1"/>
        <v>132.72992003744088</v>
      </c>
      <c r="H33" s="8">
        <f t="shared" si="2"/>
        <v>-27.398947580000002</v>
      </c>
      <c r="I33" s="8">
        <f t="shared" si="3"/>
        <v>-59.937702502343015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3.8832139000000003</v>
      </c>
      <c r="D34" s="10">
        <v>3.2487537299999998</v>
      </c>
      <c r="E34" s="10">
        <v>3.61677515</v>
      </c>
      <c r="F34" s="10">
        <f t="shared" si="0"/>
        <v>0.36802142000000027</v>
      </c>
      <c r="G34" s="10">
        <f t="shared" si="1"/>
        <v>11.328079952677738</v>
      </c>
      <c r="H34" s="10">
        <f t="shared" si="2"/>
        <v>-0.26643875000000028</v>
      </c>
      <c r="I34" s="10">
        <f t="shared" si="3"/>
        <v>-6.8612947126090642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27.697741000000001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-27.697741000000001</v>
      </c>
      <c r="I35" s="10">
        <f t="shared" si="3"/>
        <v>-100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13.9341705</v>
      </c>
      <c r="D36" s="10">
        <v>4.6202077799999994</v>
      </c>
      <c r="E36" s="10">
        <v>14.696643679999999</v>
      </c>
      <c r="F36" s="10">
        <f t="shared" si="0"/>
        <v>10.0764359</v>
      </c>
      <c r="G36" s="10">
        <f t="shared" si="1"/>
        <v>218.09486455606987</v>
      </c>
      <c r="H36" s="10">
        <f t="shared" si="2"/>
        <v>0.76247317999999886</v>
      </c>
      <c r="I36" s="10">
        <f t="shared" si="3"/>
        <v>5.4719667740537465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0.19725001</v>
      </c>
      <c r="D37" s="10">
        <v>0</v>
      </c>
      <c r="E37" s="10">
        <v>0</v>
      </c>
      <c r="F37" s="10">
        <f t="shared" si="0"/>
        <v>0</v>
      </c>
      <c r="G37" s="10" t="str">
        <f t="shared" si="1"/>
        <v/>
      </c>
      <c r="H37" s="10">
        <f t="shared" si="2"/>
        <v>-0.19725001</v>
      </c>
      <c r="I37" s="10">
        <f t="shared" si="3"/>
        <v>-100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0</v>
      </c>
      <c r="D39" s="10">
        <v>0</v>
      </c>
      <c r="E39" s="10">
        <v>8.9999999999999985E-6</v>
      </c>
      <c r="F39" s="10">
        <f t="shared" si="0"/>
        <v>8.9999999999999985E-6</v>
      </c>
      <c r="G39" s="10" t="str">
        <f t="shared" si="1"/>
        <v/>
      </c>
      <c r="H39" s="10">
        <f t="shared" si="2"/>
        <v>8.9999999999999985E-6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SUM(C42:C44,C46:C48)</f>
        <v>78.765602639999997</v>
      </c>
      <c r="D41" s="5">
        <v>100.59155371999999</v>
      </c>
      <c r="E41" s="5">
        <f>SUM(E42:E44,E46:E48)</f>
        <v>79.473080269999997</v>
      </c>
      <c r="F41" s="5">
        <f t="shared" si="0"/>
        <v>-21.118473449999996</v>
      </c>
      <c r="G41" s="5">
        <f t="shared" si="1"/>
        <v>-20.994280999758672</v>
      </c>
      <c r="H41" s="5">
        <f t="shared" si="2"/>
        <v>0.70747762999999964</v>
      </c>
      <c r="I41" s="5">
        <f t="shared" si="3"/>
        <v>0.89820633155508567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56</v>
      </c>
      <c r="C42" s="8">
        <v>13.65184509</v>
      </c>
      <c r="D42" s="8"/>
      <c r="E42" s="8">
        <v>13.43276305</v>
      </c>
      <c r="F42" s="8">
        <f t="shared" si="0"/>
        <v>13.43276305</v>
      </c>
      <c r="G42" s="8" t="str">
        <f t="shared" ref="G42" si="8">IF(ISNUMBER(+F42/D42*100), +F42/D42*100, "")</f>
        <v/>
      </c>
      <c r="H42" s="8">
        <f t="shared" ref="H42" si="9">+E42-C42</f>
        <v>-0.21908203999999998</v>
      </c>
      <c r="I42" s="8">
        <f t="shared" ref="I42" si="10">IF(ISNUMBER(+H42/C42*100), +H42/C42*100, "")</f>
        <v>-1.6047797096707312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57</v>
      </c>
      <c r="C43" s="8">
        <v>0</v>
      </c>
      <c r="D43" s="8"/>
      <c r="E43" s="8">
        <v>8.3278675299999989</v>
      </c>
      <c r="F43" s="8">
        <f t="shared" ref="F43:F48" si="11">+E43-D43</f>
        <v>8.3278675299999989</v>
      </c>
      <c r="G43" s="8" t="str">
        <f>IF(ISNUMBER(+F43/D43*100), +F43/D43*100, "")</f>
        <v/>
      </c>
      <c r="H43" s="8">
        <f>+E43-C43</f>
        <v>8.3278675299999989</v>
      </c>
      <c r="I43" s="8" t="str">
        <f>IF(ISNUMBER(+H43/C43*100), +H43/C43*100, "")</f>
        <v/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21" customHeight="1" x14ac:dyDescent="0.25">
      <c r="A44" s="1"/>
      <c r="B44" s="7" t="s">
        <v>58</v>
      </c>
      <c r="C44" s="8">
        <v>4.0076938200000001</v>
      </c>
      <c r="D44" s="8"/>
      <c r="E44" s="8">
        <v>3.2480878799999999</v>
      </c>
      <c r="F44" s="8">
        <f t="shared" si="11"/>
        <v>3.2480878799999999</v>
      </c>
      <c r="G44" s="8" t="str">
        <f>IF(ISNUMBER(+F44/D44*100), +F44/D44*100, "")</f>
        <v/>
      </c>
      <c r="H44" s="8">
        <f>+E44-C44</f>
        <v>-0.75960594000000015</v>
      </c>
      <c r="I44" s="8">
        <f>IF(ISNUMBER(+H44/C44*100), +H44/C44*100, "")</f>
        <v>-18.953691926495527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11" t="s">
        <v>61</v>
      </c>
      <c r="C45" s="10">
        <v>1.89226647</v>
      </c>
      <c r="D45" s="10"/>
      <c r="E45" s="10">
        <v>1.6482925399999999</v>
      </c>
      <c r="F45" s="10">
        <f t="shared" si="11"/>
        <v>1.6482925399999999</v>
      </c>
      <c r="G45" s="10" t="str">
        <f t="shared" ref="G45" si="12">IF(ISNUMBER(+F45/D45*100), +F45/D45*100, "")</f>
        <v/>
      </c>
      <c r="H45" s="10">
        <f t="shared" ref="H45" si="13">+E45-C45</f>
        <v>-0.24397393000000012</v>
      </c>
      <c r="I45" s="10">
        <f t="shared" ref="I45" si="14">IF(ISNUMBER(+H45/C45*100), +H45/C45*100, "")</f>
        <v>-12.893212127782411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62</v>
      </c>
      <c r="C46" s="8">
        <v>31.866942420000001</v>
      </c>
      <c r="D46" s="8"/>
      <c r="E46" s="8">
        <v>24.95175734</v>
      </c>
      <c r="F46" s="8">
        <f t="shared" si="11"/>
        <v>24.95175734</v>
      </c>
      <c r="G46" s="8" t="str">
        <f t="shared" ref="G46" si="15">IF(ISNUMBER(+F46/D46*100), +F46/D46*100, "")</f>
        <v/>
      </c>
      <c r="H46" s="8">
        <f t="shared" ref="H46" si="16">+E46-C46</f>
        <v>-6.9151850800000005</v>
      </c>
      <c r="I46" s="8">
        <f t="shared" ref="I46" si="17">IF(ISNUMBER(+H46/C46*100), +H46/C46*100, "")</f>
        <v>-21.700183810731598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59</v>
      </c>
      <c r="C47" s="8">
        <v>16.934687820000001</v>
      </c>
      <c r="D47" s="8"/>
      <c r="E47" s="8">
        <v>16.347662060000001</v>
      </c>
      <c r="F47" s="8">
        <f t="shared" si="11"/>
        <v>16.347662060000001</v>
      </c>
      <c r="G47" s="8" t="str">
        <f>IF(ISNUMBER(+F47/D47*100), +F47/D47*100, "")</f>
        <v/>
      </c>
      <c r="H47" s="8">
        <f>+E47-C47</f>
        <v>-0.58702575999999951</v>
      </c>
      <c r="I47" s="8">
        <f>IF(ISNUMBER(+H47/C47*100), +H47/C47*100, "")</f>
        <v>-3.4664102830801369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7" t="s">
        <v>63</v>
      </c>
      <c r="C48" s="8">
        <v>12.304433489999999</v>
      </c>
      <c r="D48" s="8"/>
      <c r="E48" s="8">
        <v>13.16494241</v>
      </c>
      <c r="F48" s="8">
        <f t="shared" si="11"/>
        <v>13.16494241</v>
      </c>
      <c r="G48" s="8" t="str">
        <f>IF(ISNUMBER(+F48/D48*100), +F48/D48*100, "")</f>
        <v/>
      </c>
      <c r="H48" s="8">
        <f>+E48-C48</f>
        <v>0.8605089200000009</v>
      </c>
      <c r="I48" s="8">
        <f>IF(ISNUMBER(+H48/C48*100), +H48/C48*100, "")</f>
        <v>6.9934867029786432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5.25" customHeight="1" x14ac:dyDescent="0.25">
      <c r="A49" s="1"/>
      <c r="B49" s="18"/>
      <c r="C49" s="19"/>
      <c r="D49" s="19"/>
      <c r="E49" s="19"/>
      <c r="F49" s="19"/>
      <c r="G49" s="19"/>
      <c r="H49" s="19"/>
      <c r="I49" s="20"/>
      <c r="J49" s="1"/>
      <c r="K49" s="6"/>
      <c r="L49" s="6"/>
      <c r="M49" s="6"/>
      <c r="N49" s="6"/>
    </row>
    <row r="50" spans="1:14" ht="2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6"/>
      <c r="M50" s="6"/>
      <c r="N50" s="6"/>
    </row>
    <row r="51" spans="1:14" ht="12.75" customHeight="1" x14ac:dyDescent="0.2">
      <c r="A51" s="1"/>
      <c r="B51" s="12" t="s">
        <v>36</v>
      </c>
      <c r="C51" s="12"/>
      <c r="D51" s="12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5.5" customHeight="1" x14ac:dyDescent="0.2">
      <c r="A52" s="1"/>
      <c r="B52" s="36"/>
      <c r="C52" s="1"/>
      <c r="D52" s="1"/>
      <c r="E52" s="1"/>
      <c r="F52" s="1"/>
      <c r="G52" s="1"/>
      <c r="H52" s="1"/>
      <c r="I52" s="1"/>
      <c r="J52" s="1"/>
      <c r="K52" s="1"/>
    </row>
    <row r="53" spans="1:14" ht="34.5" hidden="1" customHeight="1" x14ac:dyDescent="0.2">
      <c r="A53" s="13"/>
      <c r="B53" s="39"/>
      <c r="C53" s="39"/>
      <c r="D53" s="39"/>
      <c r="E53" s="39"/>
      <c r="F53" s="39"/>
      <c r="G53" s="39"/>
      <c r="H53" s="39"/>
      <c r="I53" s="39"/>
      <c r="J53" s="1"/>
      <c r="K53" s="1"/>
    </row>
    <row r="54" spans="1:14" ht="25.5" hidden="1" customHeight="1" x14ac:dyDescent="0.2">
      <c r="A54" s="1"/>
      <c r="B54" s="38"/>
      <c r="C54" s="38"/>
      <c r="D54" s="38"/>
      <c r="E54" s="38"/>
      <c r="F54" s="38"/>
      <c r="G54" s="38"/>
      <c r="H54" s="38"/>
      <c r="I54" s="38"/>
      <c r="J54" s="1"/>
      <c r="K54" s="1"/>
    </row>
    <row r="55" spans="1:14" x14ac:dyDescent="0.2">
      <c r="B55" s="38"/>
      <c r="C55" s="38"/>
      <c r="D55" s="38"/>
      <c r="E55" s="38"/>
      <c r="F55" s="38"/>
      <c r="G55" s="38"/>
      <c r="H55" s="38"/>
      <c r="I55" s="38"/>
      <c r="J55" s="1"/>
      <c r="K55" s="1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2024-04-04T19:32:12Z</dcterms:modified>
</cp:coreProperties>
</file>