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rber.ardon\OneDrive - MH\Desktop\EURO_BONOS\On Hand\Minero\publicaciones DPEF\Archivos publicados\"/>
    </mc:Choice>
  </mc:AlternateContent>
  <xr:revisionPtr revIDLastSave="0" documentId="13_ncr:1_{E68C95A2-51F1-4DCD-9315-BE109165898B}" xr6:coauthVersionLast="36" xr6:coauthVersionMax="36" xr10:uidLastSave="{00000000-0000-0000-0000-000000000000}"/>
  <bookViews>
    <workbookView xWindow="0" yWindow="0" windowWidth="21570" windowHeight="7980" xr2:uid="{2048C323-E498-485D-8D27-ECE5AD6F5DF3}"/>
  </bookViews>
  <sheets>
    <sheet name="Ings24xmes" sheetId="14" r:id="rId1"/>
    <sheet name="Ings24vrsPto.eIng23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4" l="1"/>
  <c r="C33" i="14"/>
  <c r="C29" i="14"/>
  <c r="C24" i="14" s="1"/>
  <c r="C17" i="14"/>
  <c r="C12" i="14"/>
  <c r="C29" i="13" l="1"/>
  <c r="E29" i="13"/>
  <c r="P43" i="14" l="1"/>
  <c r="Q43" i="14" s="1"/>
  <c r="R43" i="14" s="1"/>
  <c r="M43" i="13"/>
  <c r="H43" i="13"/>
  <c r="I43" i="13" s="1"/>
  <c r="F43" i="13"/>
  <c r="G43" i="13" s="1"/>
  <c r="N43" i="13"/>
  <c r="U43" i="14"/>
  <c r="L43" i="13" l="1"/>
  <c r="V43" i="14"/>
  <c r="D41" i="14" l="1"/>
  <c r="D33" i="14"/>
  <c r="D29" i="14"/>
  <c r="D24" i="14" s="1"/>
  <c r="D17" i="14"/>
  <c r="D12" i="14"/>
  <c r="E41" i="13" l="1"/>
  <c r="C41" i="13"/>
  <c r="E33" i="13"/>
  <c r="D33" i="13"/>
  <c r="C33" i="13"/>
  <c r="E24" i="13"/>
  <c r="C24" i="13"/>
  <c r="D24" i="13"/>
  <c r="E17" i="13"/>
  <c r="D17" i="13"/>
  <c r="C17" i="13"/>
  <c r="E12" i="13"/>
  <c r="D12" i="13"/>
  <c r="C12" i="13"/>
  <c r="P48" i="14" l="1"/>
  <c r="P47" i="14"/>
  <c r="P46" i="14"/>
  <c r="P45" i="14"/>
  <c r="P44" i="14"/>
  <c r="P42" i="14"/>
  <c r="P40" i="14"/>
  <c r="P39" i="14"/>
  <c r="P38" i="14"/>
  <c r="P37" i="14"/>
  <c r="P36" i="14"/>
  <c r="P35" i="14"/>
  <c r="P34" i="14"/>
  <c r="P32" i="14"/>
  <c r="P31" i="14"/>
  <c r="P30" i="14"/>
  <c r="P26" i="14"/>
  <c r="P27" i="14"/>
  <c r="P28" i="14"/>
  <c r="P25" i="14"/>
  <c r="P23" i="14"/>
  <c r="P22" i="14"/>
  <c r="P21" i="14"/>
  <c r="P20" i="14"/>
  <c r="P19" i="14"/>
  <c r="P18" i="14"/>
  <c r="P16" i="14"/>
  <c r="P14" i="14"/>
  <c r="P15" i="14"/>
  <c r="P13" i="14"/>
  <c r="F48" i="13" l="1"/>
  <c r="F47" i="13"/>
  <c r="F46" i="13"/>
  <c r="F45" i="13"/>
  <c r="F44" i="13"/>
  <c r="F42" i="13"/>
  <c r="F41" i="13"/>
  <c r="F40" i="13"/>
  <c r="F39" i="13"/>
  <c r="F38" i="13"/>
  <c r="F37" i="13"/>
  <c r="F36" i="13"/>
  <c r="F35" i="13"/>
  <c r="F34" i="13"/>
  <c r="F32" i="13"/>
  <c r="F31" i="13"/>
  <c r="F30" i="13"/>
  <c r="F29" i="13"/>
  <c r="F28" i="13"/>
  <c r="F27" i="13"/>
  <c r="F26" i="13"/>
  <c r="F25" i="13"/>
  <c r="F23" i="13"/>
  <c r="F22" i="13"/>
  <c r="F21" i="13"/>
  <c r="F20" i="13"/>
  <c r="F19" i="13"/>
  <c r="F18" i="13"/>
  <c r="F16" i="13"/>
  <c r="F15" i="13"/>
  <c r="F14" i="13"/>
  <c r="F13" i="13"/>
  <c r="F12" i="13"/>
  <c r="F11" i="13"/>
  <c r="F10" i="13"/>
  <c r="F17" i="13" l="1"/>
  <c r="F33" i="13"/>
  <c r="F24" i="13"/>
  <c r="O29" i="14" l="1"/>
  <c r="Q32" i="14" l="1"/>
  <c r="R32" i="14" s="1"/>
  <c r="G32" i="13"/>
  <c r="H32" i="13"/>
  <c r="I32" i="13" s="1"/>
  <c r="L26" i="13"/>
  <c r="M26" i="13"/>
  <c r="N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4" i="13"/>
  <c r="M45" i="13"/>
  <c r="M46" i="13"/>
  <c r="M47" i="13"/>
  <c r="M48" i="13"/>
  <c r="U26" i="14"/>
  <c r="U27" i="14"/>
  <c r="U31" i="14"/>
  <c r="U38" i="14"/>
  <c r="N32" i="13"/>
  <c r="U32" i="14"/>
  <c r="U47" i="14"/>
  <c r="N45" i="13"/>
  <c r="U45" i="14"/>
  <c r="N42" i="13"/>
  <c r="N40" i="13"/>
  <c r="M40" i="13"/>
  <c r="M39" i="13"/>
  <c r="L40" i="13"/>
  <c r="L39" i="13"/>
  <c r="M37" i="13"/>
  <c r="L36" i="13"/>
  <c r="M36" i="13"/>
  <c r="U35" i="14"/>
  <c r="M35" i="13"/>
  <c r="N35" i="13"/>
  <c r="N34" i="13"/>
  <c r="M34" i="13"/>
  <c r="L34" i="13"/>
  <c r="N30" i="13"/>
  <c r="U29" i="14"/>
  <c r="N28" i="13"/>
  <c r="M28" i="13"/>
  <c r="L28" i="13"/>
  <c r="M22" i="13"/>
  <c r="L23" i="13"/>
  <c r="U22" i="14"/>
  <c r="N19" i="13"/>
  <c r="M21" i="13"/>
  <c r="M20" i="13"/>
  <c r="M19" i="13"/>
  <c r="M18" i="13"/>
  <c r="L19" i="13"/>
  <c r="M16" i="13"/>
  <c r="L16" i="13"/>
  <c r="L14" i="13"/>
  <c r="U15" i="14"/>
  <c r="M15" i="13"/>
  <c r="N13" i="13"/>
  <c r="U13" i="14"/>
  <c r="N11" i="13"/>
  <c r="M11" i="13"/>
  <c r="M10" i="13"/>
  <c r="L11" i="13"/>
  <c r="H42" i="13"/>
  <c r="I42" i="13" s="1"/>
  <c r="G42" i="13"/>
  <c r="H44" i="13"/>
  <c r="I44" i="13" s="1"/>
  <c r="G44" i="13"/>
  <c r="H45" i="13"/>
  <c r="I45" i="13" s="1"/>
  <c r="G45" i="13"/>
  <c r="H46" i="13"/>
  <c r="I46" i="13" s="1"/>
  <c r="G46" i="13"/>
  <c r="Q44" i="14"/>
  <c r="R44" i="14" s="1"/>
  <c r="Q45" i="14"/>
  <c r="R45" i="14" s="1"/>
  <c r="Q46" i="14"/>
  <c r="R46" i="14" s="1"/>
  <c r="Q47" i="14"/>
  <c r="R47" i="14" s="1"/>
  <c r="E41" i="14"/>
  <c r="F41" i="14"/>
  <c r="G41" i="14"/>
  <c r="H41" i="14"/>
  <c r="I41" i="14"/>
  <c r="J41" i="14"/>
  <c r="K41" i="14"/>
  <c r="L41" i="14"/>
  <c r="M41" i="14"/>
  <c r="N41" i="14"/>
  <c r="O41" i="14"/>
  <c r="L35" i="13" l="1"/>
  <c r="L48" i="13"/>
  <c r="N21" i="13"/>
  <c r="L45" i="13"/>
  <c r="N44" i="13"/>
  <c r="U40" i="14"/>
  <c r="U11" i="14"/>
  <c r="N16" i="13"/>
  <c r="U39" i="14"/>
  <c r="L47" i="13"/>
  <c r="N20" i="13"/>
  <c r="L32" i="13"/>
  <c r="N25" i="13"/>
  <c r="M13" i="13"/>
  <c r="L41" i="13"/>
  <c r="M24" i="13"/>
  <c r="U48" i="14"/>
  <c r="U37" i="14"/>
  <c r="U20" i="14"/>
  <c r="L46" i="13"/>
  <c r="L42" i="13"/>
  <c r="L37" i="13"/>
  <c r="N23" i="13"/>
  <c r="U42" i="14"/>
  <c r="U12" i="14"/>
  <c r="U34" i="14"/>
  <c r="U19" i="14"/>
  <c r="N22" i="13"/>
  <c r="N18" i="13"/>
  <c r="N10" i="13"/>
  <c r="N48" i="13"/>
  <c r="N46" i="13"/>
  <c r="L30" i="13"/>
  <c r="M25" i="13"/>
  <c r="U24" i="14"/>
  <c r="U46" i="14"/>
  <c r="U25" i="14"/>
  <c r="U18" i="14"/>
  <c r="U10" i="14"/>
  <c r="N36" i="13"/>
  <c r="L25" i="13"/>
  <c r="L22" i="13"/>
  <c r="L20" i="13"/>
  <c r="L18" i="13"/>
  <c r="L15" i="13"/>
  <c r="L13" i="13"/>
  <c r="L10" i="13"/>
  <c r="U23" i="14"/>
  <c r="L44" i="13"/>
  <c r="U44" i="14"/>
  <c r="U36" i="14"/>
  <c r="N47" i="13"/>
  <c r="M23" i="13"/>
  <c r="M14" i="13"/>
  <c r="N41" i="13"/>
  <c r="M32" i="13"/>
  <c r="N15" i="13"/>
  <c r="U30" i="14"/>
  <c r="U16" i="14"/>
  <c r="N14" i="13"/>
  <c r="U28" i="14"/>
  <c r="U21" i="14"/>
  <c r="U14" i="14"/>
  <c r="N39" i="13"/>
  <c r="N37" i="13"/>
  <c r="L21" i="13"/>
  <c r="P41" i="14"/>
  <c r="V46" i="14" l="1"/>
  <c r="V32" i="14"/>
  <c r="V45" i="14"/>
  <c r="U41" i="14"/>
  <c r="V44" i="14"/>
  <c r="V47" i="14"/>
  <c r="U17" i="14"/>
  <c r="U33" i="14"/>
  <c r="V41" i="14" l="1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4" i="14"/>
  <c r="V48" i="14"/>
  <c r="V42" i="14"/>
  <c r="V40" i="14"/>
  <c r="V39" i="14"/>
  <c r="V38" i="14"/>
  <c r="V37" i="14"/>
  <c r="V36" i="14"/>
  <c r="V35" i="14"/>
  <c r="V34" i="14"/>
  <c r="O33" i="14"/>
  <c r="N33" i="14"/>
  <c r="M33" i="14"/>
  <c r="L33" i="14"/>
  <c r="K33" i="14"/>
  <c r="J33" i="14"/>
  <c r="I33" i="14"/>
  <c r="H33" i="14"/>
  <c r="G33" i="14"/>
  <c r="F33" i="14"/>
  <c r="E33" i="14"/>
  <c r="V31" i="14"/>
  <c r="V30" i="14"/>
  <c r="E29" i="14"/>
  <c r="E24" i="14" s="1"/>
  <c r="V28" i="14"/>
  <c r="V27" i="14"/>
  <c r="V26" i="14"/>
  <c r="V25" i="14"/>
  <c r="V23" i="14"/>
  <c r="V22" i="14"/>
  <c r="V21" i="14"/>
  <c r="V20" i="14"/>
  <c r="V19" i="14"/>
  <c r="V18" i="14"/>
  <c r="O17" i="14"/>
  <c r="N17" i="14"/>
  <c r="M17" i="14"/>
  <c r="L17" i="14"/>
  <c r="K17" i="14"/>
  <c r="J17" i="14"/>
  <c r="I17" i="14"/>
  <c r="H17" i="14"/>
  <c r="G17" i="14"/>
  <c r="F17" i="14"/>
  <c r="E17" i="14"/>
  <c r="V16" i="14"/>
  <c r="V15" i="14"/>
  <c r="V14" i="14"/>
  <c r="V13" i="14"/>
  <c r="O12" i="14"/>
  <c r="N12" i="14"/>
  <c r="M12" i="14"/>
  <c r="L12" i="14"/>
  <c r="K12" i="14"/>
  <c r="J12" i="14"/>
  <c r="I12" i="14"/>
  <c r="H12" i="14"/>
  <c r="G12" i="14"/>
  <c r="F12" i="14"/>
  <c r="E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48" i="14" l="1"/>
  <c r="R48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1" i="14" l="1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48" i="13" l="1"/>
  <c r="I48" i="13" s="1"/>
  <c r="G48" i="13"/>
  <c r="H47" i="13"/>
  <c r="I47" i="13" s="1"/>
  <c r="G47" i="13"/>
  <c r="M41" i="13"/>
  <c r="H40" i="13"/>
  <c r="I40" i="13" s="1"/>
  <c r="G40" i="13"/>
  <c r="H39" i="13"/>
  <c r="I39" i="13" s="1"/>
  <c r="G39" i="13"/>
  <c r="H38" i="13"/>
  <c r="I38" i="13" s="1"/>
  <c r="G38" i="13"/>
  <c r="H37" i="13"/>
  <c r="I37" i="13" s="1"/>
  <c r="G37" i="13"/>
  <c r="H36" i="13"/>
  <c r="I36" i="13" s="1"/>
  <c r="G36" i="13"/>
  <c r="H35" i="13"/>
  <c r="I35" i="13" s="1"/>
  <c r="G35" i="13"/>
  <c r="H34" i="13"/>
  <c r="I34" i="13" s="1"/>
  <c r="G34" i="13"/>
  <c r="N33" i="13"/>
  <c r="M33" i="13"/>
  <c r="L33" i="13"/>
  <c r="H31" i="13"/>
  <c r="I31" i="13" s="1"/>
  <c r="G31" i="13"/>
  <c r="H30" i="13"/>
  <c r="I30" i="13" s="1"/>
  <c r="G30" i="13"/>
  <c r="H28" i="13"/>
  <c r="I28" i="13" s="1"/>
  <c r="G28" i="13"/>
  <c r="H27" i="13"/>
  <c r="I27" i="13" s="1"/>
  <c r="G27" i="13"/>
  <c r="H26" i="13"/>
  <c r="I26" i="13" s="1"/>
  <c r="G26" i="13"/>
  <c r="H25" i="13"/>
  <c r="I25" i="13" s="1"/>
  <c r="G25" i="13"/>
  <c r="H23" i="13"/>
  <c r="I23" i="13" s="1"/>
  <c r="G23" i="13"/>
  <c r="H22" i="13"/>
  <c r="I22" i="13" s="1"/>
  <c r="G22" i="13"/>
  <c r="H21" i="13"/>
  <c r="I21" i="13" s="1"/>
  <c r="G21" i="13"/>
  <c r="H20" i="13"/>
  <c r="I20" i="13" s="1"/>
  <c r="G20" i="13"/>
  <c r="H19" i="13"/>
  <c r="I19" i="13" s="1"/>
  <c r="G19" i="13"/>
  <c r="H18" i="13"/>
  <c r="I18" i="13" s="1"/>
  <c r="G18" i="13"/>
  <c r="N17" i="13"/>
  <c r="M17" i="13"/>
  <c r="L17" i="13"/>
  <c r="H16" i="13"/>
  <c r="I16" i="13" s="1"/>
  <c r="G16" i="13"/>
  <c r="H15" i="13"/>
  <c r="I15" i="13" s="1"/>
  <c r="G15" i="13"/>
  <c r="H14" i="13"/>
  <c r="I14" i="13" s="1"/>
  <c r="G14" i="13"/>
  <c r="H13" i="13"/>
  <c r="I13" i="13" s="1"/>
  <c r="G13" i="13"/>
  <c r="N12" i="13"/>
  <c r="M12" i="13"/>
  <c r="L12" i="13"/>
  <c r="H11" i="13"/>
  <c r="I11" i="13" s="1"/>
  <c r="G11" i="13"/>
  <c r="H10" i="13"/>
  <c r="I10" i="13" s="1"/>
  <c r="G10" i="13"/>
  <c r="E9" i="13"/>
  <c r="N9" i="13" s="1"/>
  <c r="D9" i="13"/>
  <c r="M9" i="13" s="1"/>
  <c r="C9" i="13"/>
  <c r="L9" i="13" s="1"/>
  <c r="L24" i="13" l="1"/>
  <c r="L29" i="13"/>
  <c r="N24" i="13"/>
  <c r="N29" i="13"/>
  <c r="H12" i="13"/>
  <c r="I12" i="13" s="1"/>
  <c r="H9" i="13"/>
  <c r="I9" i="13" s="1"/>
  <c r="H29" i="13"/>
  <c r="I29" i="13" s="1"/>
  <c r="D8" i="13"/>
  <c r="M8" i="13" s="1"/>
  <c r="G29" i="13"/>
  <c r="H33" i="13"/>
  <c r="I33" i="13" s="1"/>
  <c r="H41" i="13"/>
  <c r="I41" i="13" s="1"/>
  <c r="H17" i="13"/>
  <c r="I17" i="13" s="1"/>
  <c r="G33" i="13"/>
  <c r="G17" i="13"/>
  <c r="F9" i="13"/>
  <c r="G9" i="13" s="1"/>
  <c r="G12" i="13"/>
  <c r="G41" i="13"/>
  <c r="C8" i="13" l="1"/>
  <c r="L8" i="13" s="1"/>
  <c r="G24" i="13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<sst xmlns="http://schemas.openxmlformats.org/spreadsheetml/2006/main" count="124" uniqueCount="72">
  <si>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</si>
  <si>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</si>
  <si>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</si>
  <si>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</si>
  <si>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</si>
  <si>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</si>
  <si>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</si>
  <si>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</si>
  <si>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</si>
  <si>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</si>
  <si>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</si>
  <si>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</si>
  <si>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</si>
  <si>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</si>
  <si>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</si>
  <si>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</si>
  <si>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</si>
  <si>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</si>
  <si>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</si>
  <si>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</si>
  <si>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</si>
  <si>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</si>
  <si>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</si>
  <si>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</si>
  <si>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</si>
  <si>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</si>
  <si>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</si>
  <si>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</si>
  <si>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</si>
  <si>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</si>
  <si>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</si>
  <si>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</si>
  <si>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</si>
  <si>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</si>
  <si>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</si>
  <si>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</si>
  <si>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Fuente: Dirección General de Tesorería, según reportes preliminares del Departamento de Ingresos Bancarios.</t>
  </si>
  <si>
    <t>INGRESOS CORRIENTES Y CONTRIBUCIONES (1+2)</t>
  </si>
  <si>
    <t>DERECHOS ARANCELARIOS A LA IMPORTACION</t>
  </si>
  <si>
    <t>Año 2023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</si>
  <si>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</si>
  <si>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</si>
  <si>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</si>
  <si>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</si>
  <si>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</si>
  <si>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</si>
  <si>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</si>
  <si>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</si>
  <si>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</si>
  <si>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</si>
  <si>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</si>
  <si>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</si>
  <si>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</si>
  <si>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</si>
  <si>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</si>
  <si>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</si>
  <si>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</si>
  <si>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</si>
  <si>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</si>
  <si>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</si>
  <si>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</si>
  <si>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</si>
  <si>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</si>
  <si>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Pto. 2024</t>
  </si>
  <si>
    <t>Año 2024</t>
  </si>
  <si>
    <t>Variac. 24 / Pto. 24</t>
  </si>
  <si>
    <t>Variac. 24 / 23</t>
  </si>
  <si>
    <t>CONTRIBUCIONES A LA SEG. SOCIAL</t>
  </si>
  <si>
    <t>Al  31 May.</t>
  </si>
  <si>
    <t>Al 31 May.</t>
  </si>
  <si>
    <t>COMPARATIVO ACUMULADO AL 31 DE MAYO DE 2024, VRS EJECUTADO  2023 Y PRESUPUESTO 2024 (preliminar)</t>
  </si>
  <si>
    <t>INGRESOS AL 31 DE MAYO DE 2024, VRS EJECUTADO  2023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</si>
</sst>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#,##0.0"/>
    <numFmt numFmtId="166" formatCode="#,##0.000000"/>
    <numFmt numFmtId="167" formatCode="_ [$€]* #,##0.00_ ;_ [$€]* \-#,##0.00_ ;_ [$€]* &quot;-&quot;??_ ;_ @_ "/>
    <numFmt numFmtId="168" formatCode="#,"/>
    <numFmt numFmtId="169" formatCode="#,#00"/>
    <numFmt numFmtId="170" formatCode="#.##000"/>
    <numFmt numFmtId="171" formatCode="\$#,#00"/>
    <numFmt numFmtId="172" formatCode="_-* #,##0.00\ _p_t_a_-;\-* #,##0.00\ _p_t_a_-;_-* &quot;-&quot;??\ _p_t_a_-;_-@_-"/>
    <numFmt numFmtId="173" formatCode="0.0%"/>
    <numFmt numFmtId="174" formatCode="#,##0.0000000"/>
  </numFmts>
  <fonts count="20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4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protection locked="0"/>
    </xf>
    <xf numFmtId="168" fontId="15" fillId="0" borderId="0">
      <protection locked="0"/>
    </xf>
    <xf numFmtId="168" fontId="15" fillId="0" borderId="0">
      <protection locked="0"/>
    </xf>
    <xf numFmtId="167" fontId="10" fillId="0" borderId="0" applyFont="0" applyFill="0" applyBorder="0" applyAlignment="0" applyProtection="0"/>
    <xf numFmtId="169" fontId="14" fillId="0" borderId="0">
      <protection locked="0"/>
    </xf>
    <xf numFmtId="170" fontId="14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>
      <protection locked="0"/>
    </xf>
    <xf numFmtId="0" fontId="12" fillId="6" borderId="0" applyNumberFormat="0" applyBorder="0" applyAlignment="0" applyProtection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6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3" fillId="0" borderId="5" applyNumberFormat="0" applyFill="0" applyAlignment="0" applyProtection="0"/>
    <xf numFmtId="168" fontId="14" fillId="0" borderId="6">
      <protection locked="0"/>
    </xf>
    <xf numFmtId="0" fontId="19" fillId="0" borderId="0"/>
    <xf numFmtId="0" fontId="19" fillId="0" borderId="0"/>
    <xf numFmtId="0" fontId="19" fillId="0" borderId="0"/>
  </cellStyleXfs>
  <cellXfs count="49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7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7" fillId="3" borderId="0" xfId="1" applyNumberFormat="1" applyFont="1" applyFill="1" applyBorder="1"/>
    <xf numFmtId="0" fontId="1" fillId="3" borderId="0" xfId="1" applyFont="1" applyFill="1"/>
    <xf numFmtId="173" fontId="1" fillId="0" borderId="0" xfId="3" applyNumberFormat="1" applyFont="1"/>
    <xf numFmtId="174" fontId="1" fillId="0" borderId="0" xfId="1" applyNumberFormat="1" applyFont="1"/>
    <xf numFmtId="0" fontId="8" fillId="0" borderId="0" xfId="1" applyFont="1" applyFill="1"/>
    <xf numFmtId="165" fontId="1" fillId="0" borderId="0" xfId="1" applyNumberFormat="1" applyFont="1" applyFill="1"/>
    <xf numFmtId="0" fontId="8" fillId="0" borderId="0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4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10" xfId="33" xr:uid="{00000000-0005-0000-0000-00004F000000}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Normal 8" xfId="31" xr:uid="{00000000-0005-0000-0000-00004D000000}"/>
    <cellStyle name="Normal 9" xfId="32" xr:uid="{00000000-0005-0000-0000-00004E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 codeName="Hoja1">
    <tabColor rgb="FF002060"/>
    <pageSetUpPr fitToPage="1"/>
  </sheetPr>
  <dimension ref="A1:Z72"/>
  <sheetViews>
    <sheetView showGridLines="0" tabSelected="1" zoomScale="80" zoomScaleNormal="80" zoomScaleSheetLayoutView="70" workbookViewId="0">
      <selection activeCell="W6" sqref="W6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1.7109375" style="2" customWidth="1"/>
    <col min="4" max="4" width="11" style="2" customWidth="1"/>
    <col min="5" max="5" width="10.28515625" style="2" customWidth="1"/>
    <col min="6" max="6" width="10.140625" style="2" customWidth="1"/>
    <col min="7" max="7" width="11.42578125" style="2" customWidth="1"/>
    <col min="8" max="8" width="10.5703125" style="2" customWidth="1"/>
    <col min="9" max="15" width="7.7109375" style="2" hidden="1" customWidth="1"/>
    <col min="16" max="16" width="13.85546875" style="2" customWidth="1"/>
    <col min="17" max="17" width="9.7109375" style="2" customWidth="1"/>
    <col min="18" max="18" width="7.85546875" style="2" customWidth="1"/>
    <col min="19" max="19" width="1.7109375" style="2" customWidth="1"/>
    <col min="20" max="20" width="11.42578125" style="2"/>
    <col min="21" max="22" width="13.7109375" style="2" hidden="1" customWidth="1"/>
    <col min="23" max="24" width="11.42578125" style="2"/>
    <col min="25" max="25" width="12.85546875" style="2" bestFit="1" customWidth="1"/>
    <col min="26" max="26" width="15.140625" style="2" bestFit="1" customWidth="1"/>
    <col min="27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7"/>
      <c r="R1" s="1"/>
      <c r="S1" s="1"/>
      <c r="T1" s="1"/>
    </row>
    <row r="2" spans="1:26" ht="15.75" x14ac:dyDescent="0.25">
      <c r="A2" s="1"/>
      <c r="B2" s="41" t="s">
        <v>71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1"/>
      <c r="T2" s="1"/>
    </row>
    <row r="3" spans="1:26" ht="16.5" customHeight="1" x14ac:dyDescent="0.25">
      <c r="A3" s="1"/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42" t="s">
        <v>1</v>
      </c>
      <c r="C5" s="25" t="s">
        <v>39</v>
      </c>
      <c r="D5" s="43" t="s">
        <v>64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 t="s">
        <v>2</v>
      </c>
      <c r="R5" s="45"/>
      <c r="S5" s="1"/>
      <c r="T5" s="1"/>
      <c r="U5" s="1"/>
      <c r="V5" s="1"/>
    </row>
    <row r="6" spans="1:26" ht="31.5" customHeight="1" x14ac:dyDescent="0.2">
      <c r="A6" s="1"/>
      <c r="B6" s="42"/>
      <c r="C6" s="23" t="s">
        <v>68</v>
      </c>
      <c r="D6" s="26" t="s">
        <v>41</v>
      </c>
      <c r="E6" s="27" t="s">
        <v>42</v>
      </c>
      <c r="F6" s="27" t="s">
        <v>43</v>
      </c>
      <c r="G6" s="27" t="s">
        <v>44</v>
      </c>
      <c r="H6" s="27" t="s">
        <v>45</v>
      </c>
      <c r="I6" s="27" t="s">
        <v>46</v>
      </c>
      <c r="J6" s="27" t="s">
        <v>47</v>
      </c>
      <c r="K6" s="27" t="s">
        <v>48</v>
      </c>
      <c r="L6" s="27" t="s">
        <v>49</v>
      </c>
      <c r="M6" s="27" t="s">
        <v>50</v>
      </c>
      <c r="N6" s="27" t="s">
        <v>51</v>
      </c>
      <c r="O6" s="27" t="s">
        <v>52</v>
      </c>
      <c r="P6" s="27" t="s">
        <v>68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53</v>
      </c>
      <c r="C7" s="4">
        <f>+C8+C41</f>
        <v>3271.3402591600002</v>
      </c>
      <c r="D7" s="4">
        <f>+D8+D41</f>
        <v>777.00292644000001</v>
      </c>
      <c r="E7" s="4">
        <f t="shared" ref="E7:O7" si="0">+E8+E41</f>
        <v>550.18838558999994</v>
      </c>
      <c r="F7" s="4">
        <f t="shared" si="0"/>
        <v>551.99888175000001</v>
      </c>
      <c r="G7" s="4">
        <f t="shared" si="0"/>
        <v>1111.5265938</v>
      </c>
      <c r="H7" s="4">
        <f t="shared" si="0"/>
        <v>602.84316894999995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3593.5599565299999</v>
      </c>
      <c r="Q7" s="5">
        <f t="shared" ref="Q7:Q42" si="1">+P7-C7</f>
        <v>322.21969736999972</v>
      </c>
      <c r="R7" s="5">
        <f t="shared" ref="R7:R42" si="2">IF(ISNUMBER(+Q7/C7*100), +Q7/C7*100, "")</f>
        <v>9.849776294830848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+C9+C12+C16+C17+C24+C33</f>
        <v>3151.7178886000002</v>
      </c>
      <c r="D8" s="5">
        <f>+D9+D12+D16+D17+D24+D33</f>
        <v>759.74394745999996</v>
      </c>
      <c r="E8" s="5">
        <f t="shared" ref="E8:O8" si="3">+E9+E12+E16+E17+E24+E33</f>
        <v>529.29458115999989</v>
      </c>
      <c r="F8" s="5">
        <f t="shared" si="3"/>
        <v>509.52033508</v>
      </c>
      <c r="G8" s="5">
        <f t="shared" si="3"/>
        <v>1088.34771813</v>
      </c>
      <c r="H8" s="5">
        <f t="shared" si="3"/>
        <v>579.5799158399999</v>
      </c>
      <c r="I8" s="5">
        <f t="shared" si="3"/>
        <v>0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3466.4864976699996</v>
      </c>
      <c r="Q8" s="5">
        <f t="shared" si="1"/>
        <v>314.76860906999946</v>
      </c>
      <c r="R8" s="5">
        <f t="shared" si="2"/>
        <v>9.9872076180593794</v>
      </c>
      <c r="S8" s="1"/>
      <c r="T8" s="6"/>
      <c r="U8" s="6" t="e">
        <f>C8-#REF!</f>
        <v>#REF!</v>
      </c>
      <c r="V8" s="6" t="e">
        <f>P8-#REF!</f>
        <v>#REF!</v>
      </c>
      <c r="W8" s="24"/>
      <c r="X8" s="29"/>
      <c r="Z8" s="35"/>
    </row>
    <row r="9" spans="1:26" ht="21" customHeight="1" x14ac:dyDescent="0.25">
      <c r="A9" s="1"/>
      <c r="B9" s="7" t="s">
        <v>6</v>
      </c>
      <c r="C9" s="8">
        <f>SUM(C10:C11)</f>
        <v>1272.0244102400002</v>
      </c>
      <c r="D9" s="8">
        <f>SUM(D10:D11)</f>
        <v>336.24379841999996</v>
      </c>
      <c r="E9" s="8">
        <f>SUM(E10:E11)</f>
        <v>272.24697823999998</v>
      </c>
      <c r="F9" s="8">
        <f t="shared" ref="F9:O9" si="4">SUM(F10:F11)</f>
        <v>266.18679591</v>
      </c>
      <c r="G9" s="8">
        <f t="shared" si="4"/>
        <v>302.02664637999999</v>
      </c>
      <c r="H9" s="8">
        <f t="shared" si="4"/>
        <v>293.81308322000001</v>
      </c>
      <c r="I9" s="8">
        <f t="shared" si="4"/>
        <v>0</v>
      </c>
      <c r="J9" s="8">
        <f t="shared" si="4"/>
        <v>0</v>
      </c>
      <c r="K9" s="8">
        <f t="shared" si="4"/>
        <v>0</v>
      </c>
      <c r="L9" s="8">
        <f t="shared" si="4"/>
        <v>0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1470.5173021699998</v>
      </c>
      <c r="Q9" s="8">
        <f t="shared" si="1"/>
        <v>198.49289192999959</v>
      </c>
      <c r="R9" s="8">
        <f t="shared" si="2"/>
        <v>15.604487644427262</v>
      </c>
      <c r="S9" s="1"/>
      <c r="T9" s="6"/>
      <c r="U9" s="6" t="e">
        <f>C9-#REF!</f>
        <v>#REF!</v>
      </c>
      <c r="V9" s="6" t="e">
        <f>P9-#REF!</f>
        <v>#REF!</v>
      </c>
      <c r="X9" s="29"/>
      <c r="Y9" s="24"/>
    </row>
    <row r="10" spans="1:26" ht="15" customHeight="1" x14ac:dyDescent="0.25">
      <c r="A10" s="1"/>
      <c r="B10" s="9" t="s">
        <v>7</v>
      </c>
      <c r="C10" s="10">
        <v>627.73152946000005</v>
      </c>
      <c r="D10" s="10">
        <v>163.6142562</v>
      </c>
      <c r="E10" s="10">
        <v>128.48333803</v>
      </c>
      <c r="F10" s="10">
        <v>120.51846289</v>
      </c>
      <c r="G10" s="10">
        <v>133.58817557</v>
      </c>
      <c r="H10" s="10">
        <v>129.30774102000001</v>
      </c>
      <c r="I10" s="10"/>
      <c r="J10" s="10"/>
      <c r="K10" s="10"/>
      <c r="L10" s="10"/>
      <c r="M10" s="10"/>
      <c r="N10" s="10"/>
      <c r="O10" s="10"/>
      <c r="P10" s="10">
        <f t="shared" ref="P10:P42" si="5">SUM(D10:O10)</f>
        <v>675.51197371000001</v>
      </c>
      <c r="Q10" s="10">
        <f t="shared" si="1"/>
        <v>47.78044424999996</v>
      </c>
      <c r="R10" s="10">
        <f t="shared" si="2"/>
        <v>7.6116049628895688</v>
      </c>
      <c r="S10" s="1"/>
      <c r="T10" s="6"/>
      <c r="U10" s="6" t="e">
        <f>C10-#REF!</f>
        <v>#REF!</v>
      </c>
      <c r="V10" s="6" t="e">
        <f>P10-#REF!</f>
        <v>#REF!</v>
      </c>
      <c r="X10" s="29"/>
    </row>
    <row r="11" spans="1:26" ht="15" customHeight="1" x14ac:dyDescent="0.25">
      <c r="A11" s="1"/>
      <c r="B11" s="9" t="s">
        <v>8</v>
      </c>
      <c r="C11" s="10">
        <v>644.29288078000002</v>
      </c>
      <c r="D11" s="10">
        <v>172.62954221999999</v>
      </c>
      <c r="E11" s="10">
        <v>143.76364021000001</v>
      </c>
      <c r="F11" s="10">
        <v>145.66833301999998</v>
      </c>
      <c r="G11" s="10">
        <v>168.43847081000001</v>
      </c>
      <c r="H11" s="10">
        <v>164.5053422</v>
      </c>
      <c r="I11" s="10"/>
      <c r="J11" s="10"/>
      <c r="K11" s="10"/>
      <c r="L11" s="10"/>
      <c r="M11" s="10"/>
      <c r="N11" s="10"/>
      <c r="O11" s="10"/>
      <c r="P11" s="10">
        <f t="shared" si="5"/>
        <v>795.00532845999999</v>
      </c>
      <c r="Q11" s="10">
        <f t="shared" si="1"/>
        <v>150.71244767999997</v>
      </c>
      <c r="R11" s="10">
        <f t="shared" si="2"/>
        <v>23.391915722791012</v>
      </c>
      <c r="S11" s="1"/>
      <c r="T11" s="6"/>
      <c r="U11" s="6" t="e">
        <f>C11-#REF!</f>
        <v>#REF!</v>
      </c>
      <c r="V11" s="6" t="e">
        <f>P11-#REF!</f>
        <v>#REF!</v>
      </c>
      <c r="X11" s="29"/>
      <c r="Y11" s="35"/>
    </row>
    <row r="12" spans="1:26" ht="21" customHeight="1" x14ac:dyDescent="0.25">
      <c r="A12" s="1"/>
      <c r="B12" s="7" t="s">
        <v>9</v>
      </c>
      <c r="C12" s="8">
        <f>SUM(C13:C15)</f>
        <v>1550.3375317300001</v>
      </c>
      <c r="D12" s="8">
        <f>SUM(D13:D15)</f>
        <v>357.84662495999999</v>
      </c>
      <c r="E12" s="8">
        <f>SUM(E13:E15)</f>
        <v>197.58956971999999</v>
      </c>
      <c r="F12" s="8">
        <f t="shared" ref="F12:O12" si="6">SUM(F13:F15)</f>
        <v>186.84690327999999</v>
      </c>
      <c r="G12" s="8">
        <f t="shared" si="6"/>
        <v>719.36531301999992</v>
      </c>
      <c r="H12" s="8">
        <f t="shared" si="6"/>
        <v>220.71155421</v>
      </c>
      <c r="I12" s="8">
        <f t="shared" si="6"/>
        <v>0</v>
      </c>
      <c r="J12" s="8">
        <f t="shared" si="6"/>
        <v>0</v>
      </c>
      <c r="K12" s="8">
        <f t="shared" si="6"/>
        <v>0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1682.3599651899999</v>
      </c>
      <c r="Q12" s="8">
        <f t="shared" si="1"/>
        <v>132.02243345999977</v>
      </c>
      <c r="R12" s="8">
        <f t="shared" si="2"/>
        <v>8.5157219481539475</v>
      </c>
      <c r="S12" s="1"/>
      <c r="T12" s="6"/>
      <c r="U12" s="6" t="e">
        <f>C12-#REF!</f>
        <v>#REF!</v>
      </c>
      <c r="V12" s="6" t="e">
        <f>P12-#REF!</f>
        <v>#REF!</v>
      </c>
      <c r="X12" s="29"/>
    </row>
    <row r="13" spans="1:26" ht="15" customHeight="1" x14ac:dyDescent="0.25">
      <c r="A13" s="1"/>
      <c r="B13" s="9" t="s">
        <v>7</v>
      </c>
      <c r="C13" s="10">
        <v>664.20998589999999</v>
      </c>
      <c r="D13" s="10">
        <v>98.749413099999998</v>
      </c>
      <c r="E13" s="10">
        <v>22.440007489999999</v>
      </c>
      <c r="F13" s="10">
        <v>18.73020421</v>
      </c>
      <c r="G13" s="10">
        <v>521.35651883999992</v>
      </c>
      <c r="H13" s="10">
        <v>43.434574849999997</v>
      </c>
      <c r="I13" s="10"/>
      <c r="J13" s="10"/>
      <c r="K13" s="10"/>
      <c r="L13" s="10"/>
      <c r="M13" s="10"/>
      <c r="N13" s="10"/>
      <c r="O13" s="10"/>
      <c r="P13" s="10">
        <f t="shared" si="5"/>
        <v>704.71071848999986</v>
      </c>
      <c r="Q13" s="10">
        <f t="shared" si="1"/>
        <v>40.50073258999987</v>
      </c>
      <c r="R13" s="10">
        <f t="shared" si="2"/>
        <v>6.0975795982834642</v>
      </c>
      <c r="S13" s="1"/>
      <c r="T13" s="6"/>
      <c r="U13" s="6" t="e">
        <f>C13-#REF!</f>
        <v>#REF!</v>
      </c>
      <c r="V13" s="6" t="e">
        <f>P13-#REF!</f>
        <v>#REF!</v>
      </c>
      <c r="X13" s="29"/>
    </row>
    <row r="14" spans="1:26" ht="15" customHeight="1" x14ac:dyDescent="0.25">
      <c r="A14" s="1"/>
      <c r="B14" s="9" t="s">
        <v>10</v>
      </c>
      <c r="C14" s="10">
        <v>593.1266294400001</v>
      </c>
      <c r="D14" s="10">
        <v>181.43846958999998</v>
      </c>
      <c r="E14" s="10">
        <v>109.30284862000001</v>
      </c>
      <c r="F14" s="10">
        <v>105.1140643</v>
      </c>
      <c r="G14" s="10">
        <v>130.89529354000001</v>
      </c>
      <c r="H14" s="10">
        <v>122.9218657</v>
      </c>
      <c r="I14" s="10"/>
      <c r="J14" s="10"/>
      <c r="K14" s="10"/>
      <c r="L14" s="10"/>
      <c r="M14" s="10"/>
      <c r="N14" s="10"/>
      <c r="O14" s="10"/>
      <c r="P14" s="10">
        <f t="shared" si="5"/>
        <v>649.67254175000005</v>
      </c>
      <c r="Q14" s="10">
        <f t="shared" si="1"/>
        <v>56.545912309999949</v>
      </c>
      <c r="R14" s="10">
        <f t="shared" si="2"/>
        <v>9.5335312062093234</v>
      </c>
      <c r="S14" s="1"/>
      <c r="T14" s="6"/>
      <c r="U14" s="6" t="e">
        <f>C14-#REF!</f>
        <v>#REF!</v>
      </c>
      <c r="V14" s="6" t="e">
        <f>P14-#REF!</f>
        <v>#REF!</v>
      </c>
      <c r="X14" s="29"/>
    </row>
    <row r="15" spans="1:26" ht="15" customHeight="1" x14ac:dyDescent="0.25">
      <c r="A15" s="1"/>
      <c r="B15" s="9" t="s">
        <v>11</v>
      </c>
      <c r="C15" s="10">
        <v>293.00091639000004</v>
      </c>
      <c r="D15" s="10">
        <v>77.658742270000005</v>
      </c>
      <c r="E15" s="10">
        <v>65.846713610000009</v>
      </c>
      <c r="F15" s="10">
        <v>63.00263477</v>
      </c>
      <c r="G15" s="10">
        <v>67.113500639999998</v>
      </c>
      <c r="H15" s="10">
        <v>54.355113660000001</v>
      </c>
      <c r="I15" s="10"/>
      <c r="J15" s="10"/>
      <c r="K15" s="10"/>
      <c r="L15" s="10"/>
      <c r="M15" s="10"/>
      <c r="N15" s="10"/>
      <c r="O15" s="10"/>
      <c r="P15" s="10">
        <f t="shared" si="5"/>
        <v>327.97670495</v>
      </c>
      <c r="Q15" s="10">
        <f t="shared" si="1"/>
        <v>34.975788559999955</v>
      </c>
      <c r="R15" s="10">
        <f t="shared" si="2"/>
        <v>11.937091866786277</v>
      </c>
      <c r="S15" s="1"/>
      <c r="T15" s="6"/>
      <c r="U15" s="6" t="e">
        <f>C15-#REF!</f>
        <v>#REF!</v>
      </c>
      <c r="V15" s="6" t="e">
        <f>P15-#REF!</f>
        <v>#REF!</v>
      </c>
      <c r="X15" s="29"/>
    </row>
    <row r="16" spans="1:26" ht="21" customHeight="1" x14ac:dyDescent="0.25">
      <c r="A16" s="1"/>
      <c r="B16" s="7" t="s">
        <v>54</v>
      </c>
      <c r="C16" s="8">
        <v>123.32649447</v>
      </c>
      <c r="D16" s="8">
        <v>27.917772859999999</v>
      </c>
      <c r="E16" s="8">
        <v>25.401598580000002</v>
      </c>
      <c r="F16" s="8">
        <v>23.98808082</v>
      </c>
      <c r="G16" s="8">
        <v>30.70154896</v>
      </c>
      <c r="H16" s="8">
        <v>28.338204549999997</v>
      </c>
      <c r="I16" s="8"/>
      <c r="J16" s="8"/>
      <c r="K16" s="8"/>
      <c r="L16" s="8"/>
      <c r="M16" s="8"/>
      <c r="N16" s="8"/>
      <c r="O16" s="8"/>
      <c r="P16" s="8">
        <f t="shared" si="5"/>
        <v>136.34720576999999</v>
      </c>
      <c r="Q16" s="8">
        <f t="shared" si="1"/>
        <v>13.020711299999988</v>
      </c>
      <c r="R16" s="8">
        <f t="shared" si="2"/>
        <v>10.557918925659047</v>
      </c>
      <c r="S16" s="1"/>
      <c r="T16" s="6"/>
      <c r="U16" s="6" t="e">
        <f>C16-#REF!</f>
        <v>#REF!</v>
      </c>
      <c r="V16" s="6" t="e">
        <f>P16-#REF!</f>
        <v>#REF!</v>
      </c>
      <c r="X16" s="29"/>
      <c r="Y16" s="35"/>
    </row>
    <row r="17" spans="1:24" ht="21" customHeight="1" x14ac:dyDescent="0.25">
      <c r="A17" s="1"/>
      <c r="B17" s="7" t="s">
        <v>12</v>
      </c>
      <c r="C17" s="8">
        <f>SUM(C18:C23)</f>
        <v>95.13819058</v>
      </c>
      <c r="D17" s="8">
        <f>SUM(D18:D23)</f>
        <v>22.79636133</v>
      </c>
      <c r="E17" s="8">
        <f>SUM(E18:E23)</f>
        <v>18.398586979999997</v>
      </c>
      <c r="F17" s="8">
        <f t="shared" ref="F17:O17" si="7">SUM(F18:F23)</f>
        <v>17.71212736</v>
      </c>
      <c r="G17" s="8">
        <f t="shared" si="7"/>
        <v>19.597121860000001</v>
      </c>
      <c r="H17" s="8">
        <f t="shared" si="7"/>
        <v>20.480212590000001</v>
      </c>
      <c r="I17" s="8">
        <f t="shared" si="7"/>
        <v>0</v>
      </c>
      <c r="J17" s="8">
        <f t="shared" si="7"/>
        <v>0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98.984410120000007</v>
      </c>
      <c r="Q17" s="8">
        <f t="shared" si="1"/>
        <v>3.846219540000007</v>
      </c>
      <c r="R17" s="8">
        <f t="shared" si="2"/>
        <v>4.0427713797707661</v>
      </c>
      <c r="S17" s="1"/>
      <c r="T17" s="6"/>
      <c r="U17" s="6" t="e">
        <f>C17-#REF!</f>
        <v>#REF!</v>
      </c>
      <c r="V17" s="6" t="e">
        <f>P17-#REF!</f>
        <v>#REF!</v>
      </c>
      <c r="X17" s="29"/>
    </row>
    <row r="18" spans="1:24" ht="15" customHeight="1" x14ac:dyDescent="0.25">
      <c r="A18" s="1"/>
      <c r="B18" s="9" t="s">
        <v>13</v>
      </c>
      <c r="C18" s="10">
        <v>12.33981801</v>
      </c>
      <c r="D18" s="10">
        <v>12.57503472</v>
      </c>
      <c r="E18" s="10">
        <v>2.01425469</v>
      </c>
      <c r="F18" s="10">
        <v>2.7554548300000001</v>
      </c>
      <c r="G18" s="10">
        <v>10.474306550000001</v>
      </c>
      <c r="H18" s="10">
        <v>2.3151104499999997</v>
      </c>
      <c r="I18" s="10"/>
      <c r="J18" s="10"/>
      <c r="K18" s="10"/>
      <c r="L18" s="10"/>
      <c r="M18" s="10"/>
      <c r="N18" s="10"/>
      <c r="O18" s="10"/>
      <c r="P18" s="10">
        <f t="shared" si="5"/>
        <v>30.134161240000001</v>
      </c>
      <c r="Q18" s="10">
        <f t="shared" si="1"/>
        <v>17.794343230000003</v>
      </c>
      <c r="R18" s="10">
        <f t="shared" si="2"/>
        <v>144.20263909548535</v>
      </c>
      <c r="S18" s="1"/>
      <c r="T18" s="6"/>
      <c r="U18" s="6" t="e">
        <f>C18-#REF!</f>
        <v>#REF!</v>
      </c>
      <c r="V18" s="6" t="e">
        <f>P18-#REF!</f>
        <v>#REF!</v>
      </c>
      <c r="X18" s="29"/>
    </row>
    <row r="19" spans="1:24" ht="15" customHeight="1" x14ac:dyDescent="0.25">
      <c r="A19" s="1"/>
      <c r="B19" s="9" t="s">
        <v>14</v>
      </c>
      <c r="C19" s="10">
        <v>42.481759140000001</v>
      </c>
      <c r="D19" s="10">
        <v>1.3141092899999998</v>
      </c>
      <c r="E19" s="10">
        <v>8.8163020099999994</v>
      </c>
      <c r="F19" s="10">
        <v>7.4781864899999997</v>
      </c>
      <c r="G19" s="10">
        <v>0.47233697999999996</v>
      </c>
      <c r="H19" s="10">
        <v>9.062953460000001</v>
      </c>
      <c r="I19" s="10"/>
      <c r="J19" s="10"/>
      <c r="K19" s="10"/>
      <c r="L19" s="10"/>
      <c r="M19" s="10"/>
      <c r="N19" s="10"/>
      <c r="O19" s="10"/>
      <c r="P19" s="10">
        <f t="shared" si="5"/>
        <v>27.143888230000002</v>
      </c>
      <c r="Q19" s="10">
        <f t="shared" si="1"/>
        <v>-15.337870909999999</v>
      </c>
      <c r="R19" s="10">
        <f t="shared" si="2"/>
        <v>-36.104604000633664</v>
      </c>
      <c r="S19" s="1"/>
      <c r="T19" s="6"/>
      <c r="U19" s="6" t="e">
        <f>C19-#REF!</f>
        <v>#REF!</v>
      </c>
      <c r="V19" s="6" t="e">
        <f>P19-#REF!</f>
        <v>#REF!</v>
      </c>
      <c r="X19" s="29"/>
    </row>
    <row r="20" spans="1:24" ht="15" customHeight="1" x14ac:dyDescent="0.25">
      <c r="A20" s="1"/>
      <c r="B20" s="9" t="s">
        <v>15</v>
      </c>
      <c r="C20" s="10">
        <v>11.29298015</v>
      </c>
      <c r="D20" s="10">
        <v>2.6197616099999999</v>
      </c>
      <c r="E20" s="10">
        <v>2.00378517</v>
      </c>
      <c r="F20" s="10">
        <v>1.78014516</v>
      </c>
      <c r="G20" s="10">
        <v>2.1812589899999999</v>
      </c>
      <c r="H20" s="10">
        <v>2.7592509300000003</v>
      </c>
      <c r="I20" s="10"/>
      <c r="J20" s="10"/>
      <c r="K20" s="10"/>
      <c r="L20" s="10"/>
      <c r="M20" s="10"/>
      <c r="N20" s="10"/>
      <c r="O20" s="10"/>
      <c r="P20" s="10">
        <f t="shared" si="5"/>
        <v>11.34420186</v>
      </c>
      <c r="Q20" s="10">
        <f t="shared" si="1"/>
        <v>5.1221710000000087E-2</v>
      </c>
      <c r="R20" s="10">
        <f t="shared" si="2"/>
        <v>0.45357123912061498</v>
      </c>
      <c r="S20" s="1"/>
      <c r="T20" s="6"/>
      <c r="U20" s="6" t="e">
        <f>C20-#REF!</f>
        <v>#REF!</v>
      </c>
      <c r="V20" s="6" t="e">
        <f>P20-#REF!</f>
        <v>#REF!</v>
      </c>
      <c r="X20" s="29"/>
    </row>
    <row r="21" spans="1:24" ht="15" customHeight="1" x14ac:dyDescent="0.25">
      <c r="A21" s="1"/>
      <c r="B21" s="9" t="s">
        <v>16</v>
      </c>
      <c r="C21" s="10">
        <v>28.20458253</v>
      </c>
      <c r="D21" s="10">
        <v>6.2300449899999997</v>
      </c>
      <c r="E21" s="10">
        <v>5.5068372300000004</v>
      </c>
      <c r="F21" s="10">
        <v>5.6283786400000011</v>
      </c>
      <c r="G21" s="10">
        <v>6.4202756799999996</v>
      </c>
      <c r="H21" s="10">
        <v>6.286125639999999</v>
      </c>
      <c r="I21" s="10"/>
      <c r="J21" s="10"/>
      <c r="K21" s="10"/>
      <c r="L21" s="10"/>
      <c r="M21" s="10"/>
      <c r="N21" s="10"/>
      <c r="O21" s="10"/>
      <c r="P21" s="10">
        <f t="shared" si="5"/>
        <v>30.071662179999997</v>
      </c>
      <c r="Q21" s="10">
        <f t="shared" si="1"/>
        <v>1.8670796499999973</v>
      </c>
      <c r="R21" s="10">
        <f t="shared" si="2"/>
        <v>6.6197741023610801</v>
      </c>
      <c r="S21" s="1"/>
      <c r="T21" s="6"/>
      <c r="U21" s="6" t="e">
        <f>C21-#REF!</f>
        <v>#REF!</v>
      </c>
      <c r="V21" s="6" t="e">
        <f>P21-#REF!</f>
        <v>#REF!</v>
      </c>
      <c r="X21" s="29"/>
    </row>
    <row r="22" spans="1:24" ht="15" customHeight="1" x14ac:dyDescent="0.25">
      <c r="A22" s="1"/>
      <c r="B22" s="9" t="s">
        <v>17</v>
      </c>
      <c r="C22" s="10">
        <v>0.36587589000000004</v>
      </c>
      <c r="D22" s="10">
        <v>5.7410719999999998E-2</v>
      </c>
      <c r="E22" s="10">
        <v>5.7407880000000001E-2</v>
      </c>
      <c r="F22" s="10">
        <v>6.9962239999999995E-2</v>
      </c>
      <c r="G22" s="10">
        <v>4.894366E-2</v>
      </c>
      <c r="H22" s="10">
        <v>5.6772110000000001E-2</v>
      </c>
      <c r="I22" s="10"/>
      <c r="J22" s="10"/>
      <c r="K22" s="10"/>
      <c r="L22" s="10"/>
      <c r="M22" s="10"/>
      <c r="N22" s="10"/>
      <c r="O22" s="10"/>
      <c r="P22" s="10">
        <f t="shared" si="5"/>
        <v>0.29049660999999999</v>
      </c>
      <c r="Q22" s="10">
        <f t="shared" si="1"/>
        <v>-7.5379280000000048E-2</v>
      </c>
      <c r="R22" s="10">
        <f t="shared" si="2"/>
        <v>-20.602417940138125</v>
      </c>
      <c r="S22" s="1"/>
      <c r="T22" s="6"/>
      <c r="U22" s="6" t="e">
        <f>C22-#REF!</f>
        <v>#REF!</v>
      </c>
      <c r="V22" s="6" t="e">
        <f>P22-#REF!</f>
        <v>#REF!</v>
      </c>
      <c r="X22" s="29"/>
    </row>
    <row r="23" spans="1:24" ht="15" customHeight="1" x14ac:dyDescent="0.25">
      <c r="A23" s="1"/>
      <c r="B23" s="9" t="s">
        <v>18</v>
      </c>
      <c r="C23" s="10">
        <v>0.45317486000000001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/>
      <c r="J23" s="10"/>
      <c r="K23" s="10"/>
      <c r="L23" s="10"/>
      <c r="M23" s="10"/>
      <c r="N23" s="10"/>
      <c r="O23" s="10"/>
      <c r="P23" s="10">
        <f t="shared" si="5"/>
        <v>0</v>
      </c>
      <c r="Q23" s="10">
        <f t="shared" si="1"/>
        <v>-0.45317486000000001</v>
      </c>
      <c r="R23" s="10">
        <f t="shared" si="2"/>
        <v>-100</v>
      </c>
      <c r="S23" s="1"/>
      <c r="T23" s="6"/>
      <c r="U23" s="6" t="e">
        <f>C23-#REF!</f>
        <v>#REF!</v>
      </c>
      <c r="V23" s="6" t="e">
        <f>P23-#REF!</f>
        <v>#REF!</v>
      </c>
      <c r="X23" s="29"/>
    </row>
    <row r="24" spans="1:24" ht="21" customHeight="1" x14ac:dyDescent="0.25">
      <c r="A24" s="1"/>
      <c r="B24" s="7" t="s">
        <v>19</v>
      </c>
      <c r="C24" s="8">
        <f>SUM(C25:C29,C32)</f>
        <v>33.933843849999995</v>
      </c>
      <c r="D24" s="8">
        <f t="shared" ref="D24" si="8">SUM(D25:D29,D32)</f>
        <v>8.8854520800000003</v>
      </c>
      <c r="E24" s="8">
        <f t="shared" ref="E24:O24" si="9">SUM(E25:E29,E32)</f>
        <v>9.3079705200000014</v>
      </c>
      <c r="F24" s="8">
        <f t="shared" si="9"/>
        <v>8.8768148100000008</v>
      </c>
      <c r="G24" s="8">
        <f t="shared" si="9"/>
        <v>10.43474159</v>
      </c>
      <c r="H24" s="8">
        <f t="shared" si="9"/>
        <v>10.11988977</v>
      </c>
      <c r="I24" s="8">
        <f t="shared" si="9"/>
        <v>0</v>
      </c>
      <c r="J24" s="8">
        <f t="shared" si="9"/>
        <v>0</v>
      </c>
      <c r="K24" s="8">
        <f t="shared" si="9"/>
        <v>0</v>
      </c>
      <c r="L24" s="8">
        <f t="shared" si="9"/>
        <v>0</v>
      </c>
      <c r="M24" s="8">
        <f t="shared" si="9"/>
        <v>0</v>
      </c>
      <c r="N24" s="8">
        <f t="shared" si="9"/>
        <v>0</v>
      </c>
      <c r="O24" s="8">
        <f t="shared" si="9"/>
        <v>0</v>
      </c>
      <c r="P24" s="8">
        <f>SUM(D24:O24)</f>
        <v>47.624868770000006</v>
      </c>
      <c r="Q24" s="8">
        <f t="shared" si="1"/>
        <v>13.691024920000011</v>
      </c>
      <c r="R24" s="8">
        <f t="shared" si="2"/>
        <v>40.346224791153482</v>
      </c>
      <c r="S24" s="1"/>
      <c r="T24" s="6"/>
      <c r="U24" s="6" t="e">
        <f>C24-#REF!</f>
        <v>#REF!</v>
      </c>
      <c r="V24" s="6" t="e">
        <f>P24-#REF!</f>
        <v>#REF!</v>
      </c>
      <c r="X24" s="29"/>
    </row>
    <row r="25" spans="1:24" ht="15" customHeight="1" x14ac:dyDescent="0.25">
      <c r="A25" s="1"/>
      <c r="B25" s="9" t="s">
        <v>20</v>
      </c>
      <c r="C25" s="10">
        <v>22.065238969999999</v>
      </c>
      <c r="D25" s="10">
        <v>4.7602586899999997</v>
      </c>
      <c r="E25" s="10">
        <v>5.1725639700000006</v>
      </c>
      <c r="F25" s="10">
        <v>4.1720472800000001</v>
      </c>
      <c r="G25" s="10">
        <v>5.1756242800000001</v>
      </c>
      <c r="H25" s="10">
        <v>4.6665720799999999</v>
      </c>
      <c r="I25" s="10"/>
      <c r="J25" s="10"/>
      <c r="K25" s="10"/>
      <c r="L25" s="10"/>
      <c r="M25" s="10"/>
      <c r="N25" s="10"/>
      <c r="O25" s="10"/>
      <c r="P25" s="10">
        <f t="shared" si="5"/>
        <v>23.947066300000003</v>
      </c>
      <c r="Q25" s="10">
        <f t="shared" si="1"/>
        <v>1.8818273300000037</v>
      </c>
      <c r="R25" s="10">
        <f t="shared" si="2"/>
        <v>8.528470199477761</v>
      </c>
      <c r="S25" s="1"/>
      <c r="T25" s="6"/>
      <c r="U25" s="6" t="e">
        <f>C25-#REF!</f>
        <v>#REF!</v>
      </c>
      <c r="V25" s="6" t="e">
        <f>P25-#REF!</f>
        <v>#REF!</v>
      </c>
    </row>
    <row r="26" spans="1:24" ht="15" customHeight="1" x14ac:dyDescent="0.25">
      <c r="A26" s="1"/>
      <c r="B26" s="9" t="s">
        <v>21</v>
      </c>
      <c r="C26" s="10">
        <v>0</v>
      </c>
      <c r="D26" s="10">
        <v>0.56027853999999999</v>
      </c>
      <c r="E26" s="10">
        <v>0.57616215000000004</v>
      </c>
      <c r="F26" s="10">
        <v>0.54646529999999993</v>
      </c>
      <c r="G26" s="10">
        <v>0.62045144000000008</v>
      </c>
      <c r="H26" s="10">
        <v>0.65404269999999998</v>
      </c>
      <c r="I26" s="10"/>
      <c r="J26" s="10"/>
      <c r="K26" s="10"/>
      <c r="L26" s="10"/>
      <c r="M26" s="10"/>
      <c r="N26" s="10"/>
      <c r="O26" s="10"/>
      <c r="P26" s="10">
        <f t="shared" si="5"/>
        <v>2.9574001299999999</v>
      </c>
      <c r="Q26" s="10">
        <f t="shared" si="1"/>
        <v>2.9574001299999999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4" ht="15" hidden="1" customHeight="1" x14ac:dyDescent="0.25">
      <c r="A27" s="21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5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4" ht="15" customHeight="1" x14ac:dyDescent="0.25">
      <c r="A28" s="1"/>
      <c r="B28" s="9" t="s">
        <v>23</v>
      </c>
      <c r="C28" s="10">
        <v>10.203268420000001</v>
      </c>
      <c r="D28" s="10">
        <v>2.00899633</v>
      </c>
      <c r="E28" s="10">
        <v>1.94132437</v>
      </c>
      <c r="F28" s="10">
        <v>2.2293428800000004</v>
      </c>
      <c r="G28" s="10">
        <v>2.5520200799999997</v>
      </c>
      <c r="H28" s="10">
        <v>2.75457821</v>
      </c>
      <c r="I28" s="10"/>
      <c r="J28" s="10"/>
      <c r="K28" s="10"/>
      <c r="L28" s="10"/>
      <c r="M28" s="10"/>
      <c r="N28" s="10"/>
      <c r="O28" s="10"/>
      <c r="P28" s="10">
        <f t="shared" si="5"/>
        <v>11.48626187</v>
      </c>
      <c r="Q28" s="10">
        <f t="shared" si="1"/>
        <v>1.2829934499999993</v>
      </c>
      <c r="R28" s="10">
        <f t="shared" si="2"/>
        <v>12.574337919848622</v>
      </c>
      <c r="S28" s="1"/>
      <c r="T28" s="6"/>
      <c r="U28" s="6" t="e">
        <f>C28-#REF!</f>
        <v>#REF!</v>
      </c>
      <c r="V28" s="6" t="e">
        <f>P28-#REF!</f>
        <v>#REF!</v>
      </c>
    </row>
    <row r="29" spans="1:24" ht="15.75" hidden="1" customHeight="1" x14ac:dyDescent="0.25">
      <c r="A29" s="21"/>
      <c r="B29" s="9" t="s">
        <v>24</v>
      </c>
      <c r="C29" s="10">
        <f>+C30+C31</f>
        <v>1.6889999999999999E-5</v>
      </c>
      <c r="D29" s="10">
        <f>+D30+D31</f>
        <v>0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0</v>
      </c>
      <c r="Q29" s="10">
        <f t="shared" si="1"/>
        <v>-1.6889999999999999E-5</v>
      </c>
      <c r="R29" s="10">
        <f t="shared" si="2"/>
        <v>-100</v>
      </c>
      <c r="S29" s="1"/>
      <c r="T29" s="6"/>
      <c r="U29" s="6" t="e">
        <f>C29-#REF!</f>
        <v>#REF!</v>
      </c>
      <c r="V29" s="6" t="e">
        <f>P29-#REF!</f>
        <v>#REF!</v>
      </c>
    </row>
    <row r="30" spans="1:24" ht="15.75" hidden="1" customHeight="1" x14ac:dyDescent="0.25">
      <c r="A30" s="21"/>
      <c r="B30" s="11" t="s">
        <v>25</v>
      </c>
      <c r="C30" s="10">
        <v>1.6889999999999999E-5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/>
      <c r="J30" s="10"/>
      <c r="K30" s="10"/>
      <c r="L30" s="10"/>
      <c r="M30" s="10"/>
      <c r="N30" s="10"/>
      <c r="O30" s="10"/>
      <c r="P30" s="10">
        <f t="shared" si="5"/>
        <v>0</v>
      </c>
      <c r="Q30" s="10">
        <f t="shared" si="1"/>
        <v>-1.6889999999999999E-5</v>
      </c>
      <c r="R30" s="10">
        <f t="shared" si="2"/>
        <v>-100</v>
      </c>
      <c r="S30" s="1"/>
      <c r="T30" s="6"/>
      <c r="U30" s="6" t="e">
        <f>C30-#REF!</f>
        <v>#REF!</v>
      </c>
      <c r="V30" s="6" t="e">
        <f>P30-#REF!</f>
        <v>#REF!</v>
      </c>
    </row>
    <row r="31" spans="1:24" ht="15" hidden="1" customHeight="1" x14ac:dyDescent="0.25">
      <c r="A31" s="21"/>
      <c r="B31" s="11" t="s">
        <v>26</v>
      </c>
      <c r="C31" s="10"/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/>
      <c r="J31" s="10"/>
      <c r="K31" s="10"/>
      <c r="L31" s="10"/>
      <c r="M31" s="10"/>
      <c r="N31" s="10"/>
      <c r="O31" s="10"/>
      <c r="P31" s="10">
        <f t="shared" si="5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4" ht="15" customHeight="1" x14ac:dyDescent="0.25">
      <c r="A32" s="1"/>
      <c r="B32" s="9" t="s">
        <v>59</v>
      </c>
      <c r="C32" s="10">
        <v>1.6653195700000001</v>
      </c>
      <c r="D32" s="10">
        <v>1.5559185199999999</v>
      </c>
      <c r="E32" s="10">
        <v>1.6179200300000001</v>
      </c>
      <c r="F32" s="10">
        <v>1.9289593500000002</v>
      </c>
      <c r="G32" s="10">
        <v>2.0866457899999999</v>
      </c>
      <c r="H32" s="10">
        <v>2.0446967799999998</v>
      </c>
      <c r="I32" s="10"/>
      <c r="J32" s="10"/>
      <c r="K32" s="10"/>
      <c r="L32" s="10"/>
      <c r="M32" s="10"/>
      <c r="N32" s="10"/>
      <c r="O32" s="10"/>
      <c r="P32" s="10">
        <f t="shared" si="5"/>
        <v>9.2341404699999998</v>
      </c>
      <c r="Q32" s="10">
        <f t="shared" ref="Q32" si="11">+P32-C32</f>
        <v>7.5688208999999995</v>
      </c>
      <c r="R32" s="10">
        <f t="shared" ref="R32" si="12">IF(ISNUMBER(+Q32/C32*100), +Q32/C32*100, "")</f>
        <v>454.49660451657331</v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 x14ac:dyDescent="0.25">
      <c r="A33" s="1"/>
      <c r="B33" s="7" t="s">
        <v>27</v>
      </c>
      <c r="C33" s="8">
        <f>SUM(C34:C40)</f>
        <v>76.957417729999989</v>
      </c>
      <c r="D33" s="8">
        <f>SUM(D34:D40)</f>
        <v>6.0539378099999999</v>
      </c>
      <c r="E33" s="8">
        <f>SUM(E34:E40)</f>
        <v>6.3498771200000004</v>
      </c>
      <c r="F33" s="8">
        <f t="shared" ref="F33:O33" si="13">SUM(F34:F40)</f>
        <v>5.9096128999999999</v>
      </c>
      <c r="G33" s="8">
        <f t="shared" si="13"/>
        <v>6.2223463199999998</v>
      </c>
      <c r="H33" s="8">
        <f t="shared" si="13"/>
        <v>6.1169715000000009</v>
      </c>
      <c r="I33" s="8">
        <f t="shared" si="13"/>
        <v>0</v>
      </c>
      <c r="J33" s="8">
        <f t="shared" si="13"/>
        <v>0</v>
      </c>
      <c r="K33" s="8">
        <f t="shared" si="13"/>
        <v>0</v>
      </c>
      <c r="L33" s="8">
        <f t="shared" si="13"/>
        <v>0</v>
      </c>
      <c r="M33" s="8">
        <f t="shared" si="13"/>
        <v>0</v>
      </c>
      <c r="N33" s="8">
        <f t="shared" si="13"/>
        <v>0</v>
      </c>
      <c r="O33" s="8">
        <f t="shared" si="13"/>
        <v>0</v>
      </c>
      <c r="P33" s="8">
        <f>SUM(D33:O33)</f>
        <v>30.65274565</v>
      </c>
      <c r="Q33" s="8">
        <f t="shared" si="1"/>
        <v>-46.304672079999989</v>
      </c>
      <c r="R33" s="8">
        <f t="shared" si="2"/>
        <v>-60.169212333055235</v>
      </c>
      <c r="S33" s="1"/>
      <c r="T33" s="6"/>
      <c r="U33" s="6" t="e">
        <f>C33-#REF!</f>
        <v>#REF!</v>
      </c>
      <c r="V33" s="6" t="e">
        <f>P33-#REF!</f>
        <v>#REF!</v>
      </c>
      <c r="X33" s="24"/>
      <c r="Y33" s="24"/>
    </row>
    <row r="34" spans="1:25" ht="15" customHeight="1" x14ac:dyDescent="0.25">
      <c r="A34" s="1"/>
      <c r="B34" s="9" t="s">
        <v>28</v>
      </c>
      <c r="C34" s="10">
        <v>6.8115004099999998</v>
      </c>
      <c r="D34" s="10">
        <v>0.96520640999999996</v>
      </c>
      <c r="E34" s="10">
        <v>1.42117874</v>
      </c>
      <c r="F34" s="10">
        <v>1.2303900000000001</v>
      </c>
      <c r="G34" s="10">
        <v>1.3475329200000001</v>
      </c>
      <c r="H34" s="10">
        <v>1.336657</v>
      </c>
      <c r="I34" s="10"/>
      <c r="J34" s="10"/>
      <c r="K34" s="10"/>
      <c r="L34" s="10"/>
      <c r="M34" s="10"/>
      <c r="N34" s="10"/>
      <c r="O34" s="10"/>
      <c r="P34" s="10">
        <f t="shared" si="5"/>
        <v>6.3009650699999993</v>
      </c>
      <c r="Q34" s="10">
        <f t="shared" si="1"/>
        <v>-0.51053534000000056</v>
      </c>
      <c r="R34" s="10">
        <f t="shared" si="2"/>
        <v>-7.4951964951874759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 x14ac:dyDescent="0.25">
      <c r="A35" s="1"/>
      <c r="B35" s="9" t="s">
        <v>29</v>
      </c>
      <c r="C35" s="10">
        <v>46.423878199999997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M35" s="10"/>
      <c r="N35" s="10"/>
      <c r="O35" s="10"/>
      <c r="P35" s="10">
        <f t="shared" si="5"/>
        <v>0</v>
      </c>
      <c r="Q35" s="10">
        <f t="shared" si="1"/>
        <v>-46.423878199999997</v>
      </c>
      <c r="R35" s="10">
        <f t="shared" si="2"/>
        <v>-100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30</v>
      </c>
      <c r="C36" s="10">
        <v>23.327539100000003</v>
      </c>
      <c r="D36" s="10">
        <v>5.0887268999999993</v>
      </c>
      <c r="E36" s="10">
        <v>4.9286983800000002</v>
      </c>
      <c r="F36" s="10">
        <v>4.6792183999999999</v>
      </c>
      <c r="G36" s="10">
        <v>4.8748088999999997</v>
      </c>
      <c r="H36" s="10">
        <v>4.7803055000000008</v>
      </c>
      <c r="I36" s="10"/>
      <c r="J36" s="10"/>
      <c r="K36" s="10"/>
      <c r="L36" s="10"/>
      <c r="M36" s="10"/>
      <c r="N36" s="10"/>
      <c r="O36" s="10"/>
      <c r="P36" s="10">
        <f t="shared" si="5"/>
        <v>24.35175808</v>
      </c>
      <c r="Q36" s="10">
        <f t="shared" si="1"/>
        <v>1.024218979999997</v>
      </c>
      <c r="R36" s="10">
        <f t="shared" si="2"/>
        <v>4.3906002069459475</v>
      </c>
      <c r="S36" s="1"/>
      <c r="T36" s="6"/>
      <c r="U36" s="6" t="e">
        <f>C36-#REF!</f>
        <v>#REF!</v>
      </c>
      <c r="V36" s="6" t="e">
        <f>P36-#REF!</f>
        <v>#REF!</v>
      </c>
      <c r="Y36" s="24"/>
    </row>
    <row r="37" spans="1:25" ht="15" customHeight="1" x14ac:dyDescent="0.25">
      <c r="A37" s="1"/>
      <c r="B37" s="9" t="s">
        <v>31</v>
      </c>
      <c r="C37" s="10">
        <v>0.39450002000000001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M37" s="10"/>
      <c r="N37" s="10"/>
      <c r="O37" s="10"/>
      <c r="P37" s="10">
        <f t="shared" si="5"/>
        <v>0</v>
      </c>
      <c r="Q37" s="10">
        <f t="shared" si="1"/>
        <v>-0.39450002000000001</v>
      </c>
      <c r="R37" s="10">
        <f t="shared" si="2"/>
        <v>-100</v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5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33</v>
      </c>
      <c r="C39" s="10">
        <v>0</v>
      </c>
      <c r="D39" s="10">
        <v>4.4999999999999993E-6</v>
      </c>
      <c r="E39" s="10">
        <v>0</v>
      </c>
      <c r="F39" s="10">
        <v>4.4999999999999993E-6</v>
      </c>
      <c r="G39" s="10">
        <v>4.4999999999999993E-6</v>
      </c>
      <c r="H39" s="10">
        <v>8.9999999999999985E-6</v>
      </c>
      <c r="I39" s="10"/>
      <c r="J39" s="10"/>
      <c r="K39" s="10"/>
      <c r="L39" s="10"/>
      <c r="M39" s="10"/>
      <c r="N39" s="10"/>
      <c r="O39" s="10"/>
      <c r="P39" s="10">
        <f t="shared" si="5"/>
        <v>2.2499999999999998E-5</v>
      </c>
      <c r="Q39" s="10">
        <f t="shared" si="1"/>
        <v>2.2499999999999998E-5</v>
      </c>
      <c r="R39" s="10" t="str">
        <f t="shared" si="2"/>
        <v/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/>
      <c r="J40" s="10"/>
      <c r="K40" s="10"/>
      <c r="L40" s="10"/>
      <c r="M40" s="10"/>
      <c r="N40" s="10"/>
      <c r="O40" s="10"/>
      <c r="P40" s="10">
        <f t="shared" si="5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 x14ac:dyDescent="0.4">
      <c r="A41" s="1"/>
      <c r="B41" s="3" t="s">
        <v>35</v>
      </c>
      <c r="C41" s="5">
        <f>SUM(C42:C44,C46:C48)</f>
        <v>119.62237056000001</v>
      </c>
      <c r="D41" s="5">
        <f>SUM(D42:D44,D46:D48)</f>
        <v>17.258978980000002</v>
      </c>
      <c r="E41" s="5">
        <f t="shared" ref="E41:O41" si="14">SUM(E42:E44,E46:E49)</f>
        <v>20.893804430000003</v>
      </c>
      <c r="F41" s="5">
        <f t="shared" si="14"/>
        <v>42.47854667</v>
      </c>
      <c r="G41" s="5">
        <f t="shared" si="14"/>
        <v>23.17887567</v>
      </c>
      <c r="H41" s="5">
        <f t="shared" si="14"/>
        <v>23.263253109999997</v>
      </c>
      <c r="I41" s="5">
        <f t="shared" si="14"/>
        <v>0</v>
      </c>
      <c r="J41" s="5">
        <f t="shared" si="14"/>
        <v>0</v>
      </c>
      <c r="K41" s="5">
        <f t="shared" si="14"/>
        <v>0</v>
      </c>
      <c r="L41" s="5">
        <f t="shared" si="14"/>
        <v>0</v>
      </c>
      <c r="M41" s="5">
        <f t="shared" si="14"/>
        <v>0</v>
      </c>
      <c r="N41" s="5">
        <f t="shared" si="14"/>
        <v>0</v>
      </c>
      <c r="O41" s="5">
        <f t="shared" si="14"/>
        <v>0</v>
      </c>
      <c r="P41" s="5">
        <f>SUM(D41:O41)</f>
        <v>127.07345885999999</v>
      </c>
      <c r="Q41" s="5">
        <f t="shared" si="1"/>
        <v>7.4510882999999808</v>
      </c>
      <c r="R41" s="5">
        <f t="shared" si="2"/>
        <v>6.2288418672180343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 x14ac:dyDescent="0.25">
      <c r="A42" s="1"/>
      <c r="B42" s="7" t="s">
        <v>56</v>
      </c>
      <c r="C42" s="8">
        <v>21.550051449999998</v>
      </c>
      <c r="D42" s="8">
        <v>4.8254232899999998</v>
      </c>
      <c r="E42" s="8">
        <v>4.4516689299999994</v>
      </c>
      <c r="F42" s="8">
        <v>4.1991889000000002</v>
      </c>
      <c r="G42" s="8">
        <v>4.8381356899999997</v>
      </c>
      <c r="H42" s="8">
        <v>4.73482425</v>
      </c>
      <c r="I42" s="8"/>
      <c r="J42" s="8"/>
      <c r="K42" s="8"/>
      <c r="L42" s="8"/>
      <c r="M42" s="8"/>
      <c r="N42" s="8"/>
      <c r="O42" s="8"/>
      <c r="P42" s="8">
        <f t="shared" si="5"/>
        <v>23.049241059999996</v>
      </c>
      <c r="Q42" s="8">
        <f t="shared" si="1"/>
        <v>1.4991896099999984</v>
      </c>
      <c r="R42" s="8">
        <f t="shared" si="2"/>
        <v>6.956779724996891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 x14ac:dyDescent="0.25">
      <c r="A43" s="1"/>
      <c r="B43" s="7" t="s">
        <v>67</v>
      </c>
      <c r="C43" s="8">
        <v>0</v>
      </c>
      <c r="D43" s="8">
        <v>0</v>
      </c>
      <c r="E43" s="8">
        <v>4.2932427999999998</v>
      </c>
      <c r="F43" s="8">
        <v>4.03462473</v>
      </c>
      <c r="G43" s="8">
        <v>4.1150164400000007</v>
      </c>
      <c r="H43" s="8">
        <v>4.1816978200000001</v>
      </c>
      <c r="I43" s="8"/>
      <c r="J43" s="8"/>
      <c r="K43" s="8"/>
      <c r="L43" s="8"/>
      <c r="M43" s="8"/>
      <c r="N43" s="8"/>
      <c r="O43" s="8"/>
      <c r="P43" s="8">
        <f t="shared" ref="P43:P48" si="15">SUM(D43:O43)</f>
        <v>16.624581790000001</v>
      </c>
      <c r="Q43" s="8">
        <f t="shared" ref="Q43:Q48" si="16">+P43-C43</f>
        <v>16.624581790000001</v>
      </c>
      <c r="R43" s="8" t="str">
        <f t="shared" ref="R43:R48" si="17">IF(ISNUMBER(+Q43/C43*100), +Q43/C43*100, "")</f>
        <v/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21" customHeight="1" x14ac:dyDescent="0.25">
      <c r="A44" s="1"/>
      <c r="B44" s="7" t="s">
        <v>57</v>
      </c>
      <c r="C44" s="8">
        <v>6.57478052</v>
      </c>
      <c r="D44" s="8">
        <v>1.34660772</v>
      </c>
      <c r="E44" s="8">
        <v>1.30010782</v>
      </c>
      <c r="F44" s="8">
        <v>1.13912813</v>
      </c>
      <c r="G44" s="8">
        <v>1.4841924200000001</v>
      </c>
      <c r="H44" s="8">
        <v>0.77943132000000004</v>
      </c>
      <c r="I44" s="8"/>
      <c r="J44" s="8"/>
      <c r="K44" s="8"/>
      <c r="L44" s="8"/>
      <c r="M44" s="8"/>
      <c r="N44" s="8"/>
      <c r="O44" s="8"/>
      <c r="P44" s="8">
        <f t="shared" si="15"/>
        <v>6.0494674100000001</v>
      </c>
      <c r="Q44" s="8">
        <f t="shared" si="16"/>
        <v>-0.52531310999999992</v>
      </c>
      <c r="R44" s="8">
        <f t="shared" si="17"/>
        <v>-7.9898197118829435</v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21" customHeight="1" x14ac:dyDescent="0.25">
      <c r="A45" s="1"/>
      <c r="B45" s="11" t="s">
        <v>60</v>
      </c>
      <c r="C45" s="10">
        <v>2.8581588200000003</v>
      </c>
      <c r="D45" s="10">
        <v>0.74952670999999993</v>
      </c>
      <c r="E45" s="10">
        <v>0.50666433</v>
      </c>
      <c r="F45" s="10">
        <v>0.3921926</v>
      </c>
      <c r="G45" s="10">
        <v>0.51402566999999999</v>
      </c>
      <c r="H45" s="10">
        <v>0.49279737999999995</v>
      </c>
      <c r="I45" s="10"/>
      <c r="J45" s="10"/>
      <c r="K45" s="10"/>
      <c r="L45" s="10"/>
      <c r="M45" s="10"/>
      <c r="N45" s="10"/>
      <c r="O45" s="10"/>
      <c r="P45" s="10">
        <f t="shared" si="15"/>
        <v>2.65520669</v>
      </c>
      <c r="Q45" s="10">
        <f t="shared" si="16"/>
        <v>-0.20295213000000034</v>
      </c>
      <c r="R45" s="10">
        <f t="shared" si="17"/>
        <v>-7.1007995979733662</v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 x14ac:dyDescent="0.25">
      <c r="A46" s="1"/>
      <c r="B46" s="7" t="s">
        <v>61</v>
      </c>
      <c r="C46" s="8">
        <v>50.905058949999997</v>
      </c>
      <c r="D46" s="8">
        <v>6.4197539100000007</v>
      </c>
      <c r="E46" s="8">
        <v>6.5166756299999999</v>
      </c>
      <c r="F46" s="8">
        <v>12.592303749999999</v>
      </c>
      <c r="G46" s="8">
        <v>8.3330947599999998</v>
      </c>
      <c r="H46" s="8">
        <v>8.6622174300000001</v>
      </c>
      <c r="I46" s="8"/>
      <c r="J46" s="8"/>
      <c r="K46" s="8"/>
      <c r="L46" s="8"/>
      <c r="M46" s="8"/>
      <c r="N46" s="8"/>
      <c r="O46" s="8"/>
      <c r="P46" s="8">
        <f t="shared" si="15"/>
        <v>42.524045479999998</v>
      </c>
      <c r="Q46" s="8">
        <f t="shared" si="16"/>
        <v>-8.3810134699999992</v>
      </c>
      <c r="R46" s="8">
        <f t="shared" si="17"/>
        <v>-16.464008966637291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21" customHeight="1" x14ac:dyDescent="0.25">
      <c r="A47" s="1"/>
      <c r="B47" s="7" t="s">
        <v>58</v>
      </c>
      <c r="C47" s="8">
        <v>19.898806390000001</v>
      </c>
      <c r="D47" s="8">
        <v>0</v>
      </c>
      <c r="E47" s="8">
        <v>0</v>
      </c>
      <c r="F47" s="8">
        <v>16.347662060000001</v>
      </c>
      <c r="G47" s="8">
        <v>0</v>
      </c>
      <c r="H47" s="8">
        <v>0.69210187000000001</v>
      </c>
      <c r="I47" s="8"/>
      <c r="J47" s="8"/>
      <c r="K47" s="8"/>
      <c r="L47" s="8"/>
      <c r="M47" s="8"/>
      <c r="N47" s="8"/>
      <c r="O47" s="8"/>
      <c r="P47" s="8">
        <f t="shared" si="15"/>
        <v>17.039763929999999</v>
      </c>
      <c r="Q47" s="8">
        <f t="shared" si="16"/>
        <v>-2.8590424600000013</v>
      </c>
      <c r="R47" s="8">
        <f t="shared" si="17"/>
        <v>-14.367909330666146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21" customHeight="1" x14ac:dyDescent="0.25">
      <c r="A48" s="1"/>
      <c r="B48" s="7" t="s">
        <v>62</v>
      </c>
      <c r="C48" s="8">
        <v>20.69367325</v>
      </c>
      <c r="D48" s="8">
        <v>4.6671940599999999</v>
      </c>
      <c r="E48" s="8">
        <v>4.3321092500000002</v>
      </c>
      <c r="F48" s="8">
        <v>4.1656390999999999</v>
      </c>
      <c r="G48" s="8">
        <v>4.4084363599999996</v>
      </c>
      <c r="H48" s="8">
        <v>4.2129804200000001</v>
      </c>
      <c r="I48" s="8"/>
      <c r="J48" s="8"/>
      <c r="K48" s="8"/>
      <c r="L48" s="8"/>
      <c r="M48" s="8"/>
      <c r="N48" s="8"/>
      <c r="O48" s="8"/>
      <c r="P48" s="8">
        <f t="shared" si="15"/>
        <v>21.786359189999999</v>
      </c>
      <c r="Q48" s="8">
        <f t="shared" si="16"/>
        <v>1.0926859399999991</v>
      </c>
      <c r="R48" s="8">
        <f t="shared" si="17"/>
        <v>5.2802899069646765</v>
      </c>
      <c r="S48" s="1"/>
      <c r="T48" s="6"/>
      <c r="U48" s="6" t="e">
        <f>C48-#REF!</f>
        <v>#REF!</v>
      </c>
      <c r="V48" s="6" t="e">
        <f>P48-#REF!</f>
        <v>#REF!</v>
      </c>
    </row>
    <row r="49" spans="1:26" ht="6" customHeight="1" x14ac:dyDescent="0.25">
      <c r="A49" s="1"/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2"/>
      <c r="S49" s="1"/>
      <c r="T49" s="6"/>
      <c r="U49" s="6"/>
      <c r="V49" s="6"/>
    </row>
    <row r="50" spans="1:26" ht="21" customHeight="1" x14ac:dyDescent="0.2">
      <c r="A50" s="1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1"/>
      <c r="T50" s="1"/>
      <c r="U50" s="6"/>
      <c r="V50" s="6"/>
    </row>
    <row r="51" spans="1:26" x14ac:dyDescent="0.2">
      <c r="A51" s="1"/>
      <c r="B51" s="12" t="s">
        <v>36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6" ht="2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6" ht="36" customHeight="1" x14ac:dyDescent="0.2">
      <c r="A53" s="1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1"/>
      <c r="T53" s="1"/>
      <c r="U53" s="1"/>
      <c r="V53" s="1"/>
    </row>
    <row r="54" spans="1:26" ht="24" customHeight="1" x14ac:dyDescent="0.2">
      <c r="A54" s="1"/>
      <c r="B54" s="40" t="s">
        <v>55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1"/>
      <c r="T54" s="1"/>
      <c r="U54" s="1"/>
    </row>
    <row r="55" spans="1:26" x14ac:dyDescent="0.2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1"/>
      <c r="T55" s="1"/>
      <c r="U55" s="1"/>
    </row>
    <row r="56" spans="1:26" ht="15" x14ac:dyDescent="0.25">
      <c r="X56" s="14"/>
      <c r="Y56" s="14"/>
      <c r="Z56" s="14"/>
    </row>
    <row r="57" spans="1:26" ht="15" x14ac:dyDescent="0.25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P57" s="14"/>
      <c r="Q57" s="14"/>
      <c r="R57" s="14"/>
      <c r="S57" s="14"/>
      <c r="W57" s="14"/>
      <c r="X57" s="14"/>
      <c r="Y57" s="14"/>
      <c r="Z57" s="14"/>
    </row>
    <row r="58" spans="1:26" ht="15" x14ac:dyDescent="0.25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V58" s="14"/>
    </row>
    <row r="64" spans="1:26" x14ac:dyDescent="0.2">
      <c r="U64" s="15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  <row r="69" spans="21:21" x14ac:dyDescent="0.2">
      <c r="U69" s="15"/>
    </row>
    <row r="70" spans="21:21" x14ac:dyDescent="0.2">
      <c r="U70" s="15"/>
    </row>
    <row r="71" spans="21:21" x14ac:dyDescent="0.2">
      <c r="U71" s="15"/>
    </row>
    <row r="72" spans="21:21" x14ac:dyDescent="0.2">
      <c r="U72" s="15"/>
    </row>
  </sheetData>
  <mergeCells count="6">
    <mergeCell ref="B54:R54"/>
    <mergeCell ref="B2:R2"/>
    <mergeCell ref="B3:R3"/>
    <mergeCell ref="B5:B6"/>
    <mergeCell ref="D5:P5"/>
    <mergeCell ref="Q5:R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12 P33 E12:O12 P17 P24 P29 P13:P16 P18:P23 P25:P28 P30:P32 P34:P40 P42 C12:D12 P43:P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 codeName="Hoja3">
    <tabColor rgb="FF002060"/>
    <pageSetUpPr fitToPage="1"/>
  </sheetPr>
  <dimension ref="A1:S55"/>
  <sheetViews>
    <sheetView showGridLines="0" zoomScale="80" zoomScaleNormal="80" zoomScaleSheetLayoutView="50" workbookViewId="0">
      <selection activeCell="Z8" sqref="Z8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6" width="12.28515625" style="2" customWidth="1"/>
    <col min="7" max="7" width="9.7109375" style="2" customWidth="1"/>
    <col min="8" max="8" width="12.28515625" style="2" customWidth="1"/>
    <col min="9" max="9" width="11.42578125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" style="2" hidden="1" customWidth="1"/>
    <col min="15" max="15" width="11.5703125" style="2" customWidth="1"/>
    <col min="16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41" t="s">
        <v>70</v>
      </c>
      <c r="C2" s="41"/>
      <c r="D2" s="41"/>
      <c r="E2" s="41"/>
      <c r="F2" s="41"/>
      <c r="G2" s="41"/>
      <c r="H2" s="41"/>
      <c r="I2" s="41"/>
      <c r="J2" s="1"/>
      <c r="K2" s="1"/>
    </row>
    <row r="3" spans="1:19" ht="16.5" customHeight="1" x14ac:dyDescent="0.25">
      <c r="A3" s="1"/>
      <c r="B3" s="41" t="s">
        <v>0</v>
      </c>
      <c r="C3" s="41"/>
      <c r="D3" s="41"/>
      <c r="E3" s="41"/>
      <c r="F3" s="41"/>
      <c r="G3" s="41"/>
      <c r="H3" s="41"/>
      <c r="I3" s="41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42" t="s">
        <v>1</v>
      </c>
      <c r="C5" s="16" t="s">
        <v>39</v>
      </c>
      <c r="D5" s="16" t="s">
        <v>63</v>
      </c>
      <c r="E5" s="16" t="s">
        <v>64</v>
      </c>
      <c r="F5" s="46" t="s">
        <v>65</v>
      </c>
      <c r="G5" s="47"/>
      <c r="H5" s="48" t="s">
        <v>66</v>
      </c>
      <c r="I5" s="48"/>
      <c r="J5" s="1"/>
      <c r="K5" s="1"/>
      <c r="L5" s="1"/>
      <c r="M5" s="1"/>
    </row>
    <row r="6" spans="1:19" ht="30.75" customHeight="1" x14ac:dyDescent="0.2">
      <c r="A6" s="1"/>
      <c r="B6" s="42"/>
      <c r="C6" s="23" t="s">
        <v>69</v>
      </c>
      <c r="D6" s="23" t="s">
        <v>69</v>
      </c>
      <c r="E6" s="23" t="s">
        <v>69</v>
      </c>
      <c r="F6" s="17" t="s">
        <v>40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37</v>
      </c>
      <c r="C7" s="4">
        <f>+C8+C41</f>
        <v>3271.3402591600002</v>
      </c>
      <c r="D7" s="4">
        <f>+D8+D41</f>
        <v>3508.8477482099997</v>
      </c>
      <c r="E7" s="4">
        <f>+E8+E41</f>
        <v>3593.5599565299995</v>
      </c>
      <c r="F7" s="5">
        <f t="shared" ref="F7:F42" si="0">+E7-D7</f>
        <v>84.712208319999718</v>
      </c>
      <c r="G7" s="5">
        <f t="shared" ref="G7:G41" si="1">IF(ISNUMBER(+F7/D7*100), +F7/D7*100, "")</f>
        <v>2.4142457695183475</v>
      </c>
      <c r="H7" s="5">
        <f t="shared" ref="H7:H41" si="2">+E7-C7</f>
        <v>322.21969736999927</v>
      </c>
      <c r="I7" s="5">
        <f t="shared" ref="I7:I41" si="3">IF(ISNUMBER(+H7/C7*100), +H7/C7*100, "")</f>
        <v>9.8497762948308338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+C9+C12+C16+C17+C24+C33</f>
        <v>3151.7178886000002</v>
      </c>
      <c r="D8" s="5">
        <f>+D9+D12+D16+D17+D24+D33</f>
        <v>3268.1121493699998</v>
      </c>
      <c r="E8" s="5">
        <f>+E9+E12+E16+E17+E24+E33</f>
        <v>3466.4864976699996</v>
      </c>
      <c r="F8" s="5">
        <f t="shared" si="0"/>
        <v>198.37434829999984</v>
      </c>
      <c r="G8" s="5">
        <f t="shared" si="1"/>
        <v>6.0699981895737833</v>
      </c>
      <c r="H8" s="5">
        <f t="shared" si="2"/>
        <v>314.76860906999946</v>
      </c>
      <c r="I8" s="5">
        <f t="shared" si="3"/>
        <v>9.9872076180593794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1272.0244102400002</v>
      </c>
      <c r="D9" s="8">
        <f>SUM(D10:D11)</f>
        <v>1362.6666000600001</v>
      </c>
      <c r="E9" s="8">
        <f>SUM(E10:E11)</f>
        <v>1470.51730217</v>
      </c>
      <c r="F9" s="8">
        <f t="shared" si="0"/>
        <v>107.85070210999993</v>
      </c>
      <c r="G9" s="8">
        <f t="shared" si="1"/>
        <v>7.9146800916123663</v>
      </c>
      <c r="H9" s="8">
        <f t="shared" si="2"/>
        <v>198.49289192999981</v>
      </c>
      <c r="I9" s="8">
        <f t="shared" si="3"/>
        <v>15.604487644427282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P9" s="24"/>
      <c r="S9" s="24"/>
    </row>
    <row r="10" spans="1:19" ht="15" customHeight="1" x14ac:dyDescent="0.25">
      <c r="A10" s="1"/>
      <c r="B10" s="9" t="s">
        <v>7</v>
      </c>
      <c r="C10" s="10">
        <v>627.73152946000005</v>
      </c>
      <c r="D10" s="10">
        <v>688.74465109000005</v>
      </c>
      <c r="E10" s="10">
        <v>675.51197371000001</v>
      </c>
      <c r="F10" s="10">
        <f t="shared" si="0"/>
        <v>-13.232677380000041</v>
      </c>
      <c r="G10" s="10">
        <f>IF(ISNUMBER(+F10/D10*100), +F10/D10*100, "")</f>
        <v>-1.9212747945204576</v>
      </c>
      <c r="H10" s="10">
        <f>+E10-C10</f>
        <v>47.78044424999996</v>
      </c>
      <c r="I10" s="10">
        <f>IF(ISNUMBER(+H10/C10*100), +H10/C10*100, "")</f>
        <v>7.6116049628895688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644.29288078000002</v>
      </c>
      <c r="D11" s="10">
        <v>673.92194897000002</v>
      </c>
      <c r="E11" s="10">
        <v>795.00532845999999</v>
      </c>
      <c r="F11" s="10">
        <f t="shared" si="0"/>
        <v>121.08337948999997</v>
      </c>
      <c r="G11" s="10">
        <f>IF(ISNUMBER(+F11/D11*100), +F11/D11*100, "")</f>
        <v>17.966973723746467</v>
      </c>
      <c r="H11" s="10">
        <f>+E11-C11</f>
        <v>150.71244767999997</v>
      </c>
      <c r="I11" s="10">
        <f>IF(ISNUMBER(+H11/C11*100), +H11/C11*100, "")</f>
        <v>23.391915722791012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1550.3375317300001</v>
      </c>
      <c r="D12" s="8">
        <f>SUM(D13:D15)</f>
        <v>1619.5714988899999</v>
      </c>
      <c r="E12" s="8">
        <f>SUM(E13:E15)</f>
        <v>1682.3599651899999</v>
      </c>
      <c r="F12" s="8">
        <f t="shared" si="0"/>
        <v>62.788466299999982</v>
      </c>
      <c r="G12" s="8">
        <f t="shared" si="1"/>
        <v>3.8768567082733361</v>
      </c>
      <c r="H12" s="8">
        <f t="shared" si="2"/>
        <v>132.02243345999977</v>
      </c>
      <c r="I12" s="8">
        <f t="shared" si="3"/>
        <v>8.5157219481539475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664.20998589999999</v>
      </c>
      <c r="D13" s="10">
        <v>694.90085433999991</v>
      </c>
      <c r="E13" s="10">
        <v>704.71071848999998</v>
      </c>
      <c r="F13" s="10">
        <f t="shared" si="0"/>
        <v>9.8098641500000667</v>
      </c>
      <c r="G13" s="10">
        <f t="shared" si="1"/>
        <v>1.4116926305001076</v>
      </c>
      <c r="H13" s="10">
        <f t="shared" si="2"/>
        <v>40.500732589999984</v>
      </c>
      <c r="I13" s="10">
        <f t="shared" si="3"/>
        <v>6.0975795982834802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593.1266294400001</v>
      </c>
      <c r="D14" s="10">
        <v>618.34311750000006</v>
      </c>
      <c r="E14" s="10">
        <v>649.67254174999994</v>
      </c>
      <c r="F14" s="10">
        <f t="shared" si="0"/>
        <v>31.329424249999875</v>
      </c>
      <c r="G14" s="10">
        <f t="shared" si="1"/>
        <v>5.0666730757296534</v>
      </c>
      <c r="H14" s="10">
        <f t="shared" si="2"/>
        <v>56.545912309999835</v>
      </c>
      <c r="I14" s="10">
        <f t="shared" si="3"/>
        <v>9.5335312062093038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293.00091639000004</v>
      </c>
      <c r="D15" s="10">
        <v>306.32752704999996</v>
      </c>
      <c r="E15" s="10">
        <v>327.97670495</v>
      </c>
      <c r="F15" s="10">
        <f t="shared" si="0"/>
        <v>21.649177900000041</v>
      </c>
      <c r="G15" s="10">
        <f t="shared" si="1"/>
        <v>7.0673302228129105</v>
      </c>
      <c r="H15" s="10">
        <f t="shared" si="2"/>
        <v>34.975788559999955</v>
      </c>
      <c r="I15" s="10">
        <f t="shared" si="3"/>
        <v>11.937091866786277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38</v>
      </c>
      <c r="C16" s="8">
        <v>123.32649447</v>
      </c>
      <c r="D16" s="8">
        <v>129.86717433999999</v>
      </c>
      <c r="E16" s="8">
        <v>136.34720576999999</v>
      </c>
      <c r="F16" s="8">
        <f t="shared" si="0"/>
        <v>6.4800314299999968</v>
      </c>
      <c r="G16" s="8">
        <f t="shared" si="1"/>
        <v>4.989737755466126</v>
      </c>
      <c r="H16" s="8">
        <f t="shared" si="2"/>
        <v>13.020711299999988</v>
      </c>
      <c r="I16" s="8">
        <f t="shared" si="3"/>
        <v>10.557918925659047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95.13819058</v>
      </c>
      <c r="D17" s="8">
        <f>SUM(D18:D23)</f>
        <v>103.84981448000001</v>
      </c>
      <c r="E17" s="8">
        <f>SUM(E18:E23)</f>
        <v>98.984410120000007</v>
      </c>
      <c r="F17" s="8">
        <f t="shared" si="0"/>
        <v>-4.8654043599999994</v>
      </c>
      <c r="G17" s="8">
        <f t="shared" si="1"/>
        <v>-4.6850390483239686</v>
      </c>
      <c r="H17" s="8">
        <f t="shared" si="2"/>
        <v>3.846219540000007</v>
      </c>
      <c r="I17" s="8">
        <f t="shared" si="3"/>
        <v>4.0427713797707661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12.33981801</v>
      </c>
      <c r="D18" s="10">
        <v>13.921536039999999</v>
      </c>
      <c r="E18" s="10">
        <v>30.134161240000001</v>
      </c>
      <c r="F18" s="10">
        <f t="shared" si="0"/>
        <v>16.212625200000002</v>
      </c>
      <c r="G18" s="10">
        <f t="shared" si="1"/>
        <v>116.45715784103952</v>
      </c>
      <c r="H18" s="10">
        <f t="shared" si="2"/>
        <v>17.794343230000003</v>
      </c>
      <c r="I18" s="10">
        <f t="shared" si="3"/>
        <v>144.20263909548535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42.481759140000001</v>
      </c>
      <c r="D19" s="10">
        <v>47.555277370000006</v>
      </c>
      <c r="E19" s="10">
        <v>27.143888229999998</v>
      </c>
      <c r="F19" s="10">
        <f t="shared" si="0"/>
        <v>-20.411389140000008</v>
      </c>
      <c r="G19" s="10">
        <f t="shared" si="1"/>
        <v>-42.921396464982926</v>
      </c>
      <c r="H19" s="10">
        <f t="shared" si="2"/>
        <v>-15.337870910000003</v>
      </c>
      <c r="I19" s="10">
        <f t="shared" si="3"/>
        <v>-36.104604000633678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11.29298015</v>
      </c>
      <c r="D20" s="10">
        <v>12.65734166</v>
      </c>
      <c r="E20" s="10">
        <v>11.344201860000002</v>
      </c>
      <c r="F20" s="10">
        <f t="shared" si="0"/>
        <v>-1.3131397999999983</v>
      </c>
      <c r="G20" s="10">
        <f t="shared" si="1"/>
        <v>-10.374530729069363</v>
      </c>
      <c r="H20" s="10">
        <f t="shared" si="2"/>
        <v>5.1221710000001863E-2</v>
      </c>
      <c r="I20" s="10">
        <f t="shared" si="3"/>
        <v>0.4535712391206308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28.20458253</v>
      </c>
      <c r="D21" s="10">
        <v>29.099393450000001</v>
      </c>
      <c r="E21" s="10">
        <v>30.071662180000001</v>
      </c>
      <c r="F21" s="10">
        <f t="shared" si="0"/>
        <v>0.97226872999999969</v>
      </c>
      <c r="G21" s="10">
        <f t="shared" si="1"/>
        <v>3.3411992991214721</v>
      </c>
      <c r="H21" s="10">
        <f t="shared" si="2"/>
        <v>1.8670796500000009</v>
      </c>
      <c r="I21" s="10">
        <f t="shared" si="3"/>
        <v>6.6197741023610925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0.36587589000000004</v>
      </c>
      <c r="D22" s="10">
        <v>0.40816595999999999</v>
      </c>
      <c r="E22" s="10">
        <v>0.29049660999999999</v>
      </c>
      <c r="F22" s="10">
        <f t="shared" si="0"/>
        <v>-0.11766935000000001</v>
      </c>
      <c r="G22" s="10">
        <f t="shared" si="1"/>
        <v>-28.828800422259615</v>
      </c>
      <c r="H22" s="10">
        <f t="shared" si="2"/>
        <v>-7.5379280000000048E-2</v>
      </c>
      <c r="I22" s="10">
        <f t="shared" si="3"/>
        <v>-20.602417940138125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customHeight="1" x14ac:dyDescent="0.25">
      <c r="A23" s="1"/>
      <c r="B23" s="9" t="s">
        <v>18</v>
      </c>
      <c r="C23" s="10">
        <v>0.45317486000000001</v>
      </c>
      <c r="D23" s="10">
        <v>0.20810000000000001</v>
      </c>
      <c r="E23" s="10">
        <v>0</v>
      </c>
      <c r="F23" s="10">
        <f t="shared" si="0"/>
        <v>-0.20810000000000001</v>
      </c>
      <c r="G23" s="10">
        <f t="shared" si="1"/>
        <v>-100</v>
      </c>
      <c r="H23" s="10">
        <f t="shared" si="2"/>
        <v>-0.45317486000000001</v>
      </c>
      <c r="I23" s="10">
        <f t="shared" si="3"/>
        <v>-100</v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SUM(C25:C29,C32)</f>
        <v>33.933843849999995</v>
      </c>
      <c r="D24" s="8">
        <f t="shared" ref="D24:E24" si="4">SUM(D25:D29,D32)</f>
        <v>38.912178520000005</v>
      </c>
      <c r="E24" s="8">
        <f t="shared" si="4"/>
        <v>47.624868769999999</v>
      </c>
      <c r="F24" s="8">
        <f t="shared" si="0"/>
        <v>8.7126902499999943</v>
      </c>
      <c r="G24" s="8">
        <f t="shared" si="1"/>
        <v>22.390651413983061</v>
      </c>
      <c r="H24" s="8">
        <f t="shared" si="2"/>
        <v>13.691024920000004</v>
      </c>
      <c r="I24" s="8">
        <f t="shared" si="3"/>
        <v>40.346224791153467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22.065238969999999</v>
      </c>
      <c r="D25" s="10">
        <v>23.919629260000001</v>
      </c>
      <c r="E25" s="10">
        <v>23.947066299999999</v>
      </c>
      <c r="F25" s="10">
        <f t="shared" si="0"/>
        <v>2.7437039999998802E-2</v>
      </c>
      <c r="G25" s="10">
        <f t="shared" si="1"/>
        <v>0.11470512231508893</v>
      </c>
      <c r="H25" s="10">
        <f t="shared" si="2"/>
        <v>1.8818273300000001</v>
      </c>
      <c r="I25" s="10">
        <f t="shared" si="3"/>
        <v>8.5284701994777468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customHeight="1" x14ac:dyDescent="0.25">
      <c r="A26" s="1"/>
      <c r="B26" s="9" t="s">
        <v>21</v>
      </c>
      <c r="C26" s="10">
        <v>0</v>
      </c>
      <c r="D26" s="10"/>
      <c r="E26" s="10">
        <v>2.9574001299999999</v>
      </c>
      <c r="F26" s="10">
        <f t="shared" si="0"/>
        <v>2.9574001299999999</v>
      </c>
      <c r="G26" s="10" t="str">
        <f t="shared" si="1"/>
        <v/>
      </c>
      <c r="H26" s="10">
        <f t="shared" si="2"/>
        <v>2.9574001299999999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10.203268420000001</v>
      </c>
      <c r="D28" s="10">
        <v>11.210531510000001</v>
      </c>
      <c r="E28" s="10">
        <v>11.48626187</v>
      </c>
      <c r="F28" s="10">
        <f t="shared" si="0"/>
        <v>0.27573035999999895</v>
      </c>
      <c r="G28" s="10">
        <f t="shared" si="1"/>
        <v>2.4595654519506271</v>
      </c>
      <c r="H28" s="10">
        <f t="shared" si="2"/>
        <v>1.2829934499999993</v>
      </c>
      <c r="I28" s="10">
        <f t="shared" si="3"/>
        <v>12.574337919848622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1.6889999999999999E-5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-1.6889999999999999E-5</v>
      </c>
      <c r="I29" s="10">
        <f t="shared" si="3"/>
        <v>-100</v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1.6889999999999999E-5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-1.6889999999999999E-5</v>
      </c>
      <c r="I30" s="10">
        <f t="shared" si="3"/>
        <v>-100</v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 x14ac:dyDescent="0.25">
      <c r="A32" s="1"/>
      <c r="B32" s="9" t="s">
        <v>59</v>
      </c>
      <c r="C32" s="10">
        <v>1.6653195700000001</v>
      </c>
      <c r="D32" s="10">
        <v>3.7820177500000001</v>
      </c>
      <c r="E32" s="10">
        <v>9.2341404699999998</v>
      </c>
      <c r="F32" s="10">
        <f t="shared" si="0"/>
        <v>5.4521227200000002</v>
      </c>
      <c r="G32" s="10">
        <f t="shared" ref="G32" si="5">IF(ISNUMBER(+F32/D32*100), +F32/D32*100, "")</f>
        <v>144.1590992004202</v>
      </c>
      <c r="H32" s="10">
        <f t="shared" ref="H32" si="6">+E32-C32</f>
        <v>7.5688208999999995</v>
      </c>
      <c r="I32" s="10">
        <f t="shared" ref="I32" si="7">IF(ISNUMBER(+H32/C32*100), +H32/C32*100, "")</f>
        <v>454.49660451657331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 x14ac:dyDescent="0.25">
      <c r="A33" s="1"/>
      <c r="B33" s="7" t="s">
        <v>27</v>
      </c>
      <c r="C33" s="8">
        <f>SUM(C34:C40)</f>
        <v>76.957417729999989</v>
      </c>
      <c r="D33" s="8">
        <f>SUM(D34:D40)</f>
        <v>13.244883080000001</v>
      </c>
      <c r="E33" s="8">
        <f>SUM(E34:E40)</f>
        <v>30.65274565</v>
      </c>
      <c r="F33" s="8">
        <f t="shared" si="0"/>
        <v>17.407862569999999</v>
      </c>
      <c r="G33" s="8">
        <f t="shared" si="1"/>
        <v>131.4308511812095</v>
      </c>
      <c r="H33" s="8">
        <f t="shared" si="2"/>
        <v>-46.304672079999989</v>
      </c>
      <c r="I33" s="8">
        <f t="shared" si="3"/>
        <v>-60.169212333055235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28</v>
      </c>
      <c r="C34" s="10">
        <v>6.8115004099999998</v>
      </c>
      <c r="D34" s="10">
        <v>5.5100790800000006</v>
      </c>
      <c r="E34" s="10">
        <v>6.3009650700000002</v>
      </c>
      <c r="F34" s="10">
        <f t="shared" si="0"/>
        <v>0.79088598999999959</v>
      </c>
      <c r="G34" s="10">
        <f t="shared" si="1"/>
        <v>14.353441729551358</v>
      </c>
      <c r="H34" s="10">
        <f t="shared" si="2"/>
        <v>-0.51053533999999967</v>
      </c>
      <c r="I34" s="10">
        <f t="shared" si="3"/>
        <v>-7.4951964951874634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29</v>
      </c>
      <c r="C35" s="10">
        <v>46.423878199999997</v>
      </c>
      <c r="D35" s="10">
        <v>0</v>
      </c>
      <c r="E35" s="10">
        <v>0</v>
      </c>
      <c r="F35" s="10">
        <f t="shared" si="0"/>
        <v>0</v>
      </c>
      <c r="G35" s="10" t="str">
        <f t="shared" si="1"/>
        <v/>
      </c>
      <c r="H35" s="10">
        <f t="shared" si="2"/>
        <v>-46.423878199999997</v>
      </c>
      <c r="I35" s="10">
        <f t="shared" si="3"/>
        <v>-100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30</v>
      </c>
      <c r="C36" s="10">
        <v>23.327539100000003</v>
      </c>
      <c r="D36" s="10">
        <v>7.7348040000000005</v>
      </c>
      <c r="E36" s="10">
        <v>24.35175808</v>
      </c>
      <c r="F36" s="10">
        <f t="shared" si="0"/>
        <v>16.616954079999999</v>
      </c>
      <c r="G36" s="10">
        <f t="shared" si="1"/>
        <v>214.83355079197867</v>
      </c>
      <c r="H36" s="10">
        <f t="shared" si="2"/>
        <v>1.024218979999997</v>
      </c>
      <c r="I36" s="10">
        <f t="shared" si="3"/>
        <v>4.3906002069459475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 x14ac:dyDescent="0.25">
      <c r="A37" s="1"/>
      <c r="B37" s="9" t="s">
        <v>31</v>
      </c>
      <c r="C37" s="10">
        <v>0.39450002000000001</v>
      </c>
      <c r="D37" s="10">
        <v>0</v>
      </c>
      <c r="E37" s="10">
        <v>0</v>
      </c>
      <c r="F37" s="10">
        <f t="shared" si="0"/>
        <v>0</v>
      </c>
      <c r="G37" s="10" t="str">
        <f t="shared" si="1"/>
        <v/>
      </c>
      <c r="H37" s="10">
        <f t="shared" si="2"/>
        <v>-0.39450002000000001</v>
      </c>
      <c r="I37" s="10">
        <f t="shared" si="3"/>
        <v>-100</v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33</v>
      </c>
      <c r="C39" s="10">
        <v>0</v>
      </c>
      <c r="D39" s="10">
        <v>0</v>
      </c>
      <c r="E39" s="10">
        <v>2.2499999999999998E-5</v>
      </c>
      <c r="F39" s="10">
        <f t="shared" si="0"/>
        <v>2.2499999999999998E-5</v>
      </c>
      <c r="G39" s="10" t="str">
        <f t="shared" si="1"/>
        <v/>
      </c>
      <c r="H39" s="10">
        <f t="shared" si="2"/>
        <v>2.2499999999999998E-5</v>
      </c>
      <c r="I39" s="10" t="str">
        <f t="shared" si="3"/>
        <v/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 x14ac:dyDescent="0.4">
      <c r="A41" s="1"/>
      <c r="B41" s="3" t="s">
        <v>35</v>
      </c>
      <c r="C41" s="5">
        <f>SUM(C42:C44,C46:C48)</f>
        <v>119.62237056000001</v>
      </c>
      <c r="D41" s="5">
        <v>240.73559883999999</v>
      </c>
      <c r="E41" s="5">
        <f>SUM(E42:E44,E46:E48)</f>
        <v>127.07345886</v>
      </c>
      <c r="F41" s="5">
        <f t="shared" si="0"/>
        <v>-113.66213997999999</v>
      </c>
      <c r="G41" s="5">
        <f t="shared" si="1"/>
        <v>-47.214512738327166</v>
      </c>
      <c r="H41" s="5">
        <f t="shared" si="2"/>
        <v>7.451088299999995</v>
      </c>
      <c r="I41" s="5">
        <f t="shared" si="3"/>
        <v>6.2288418672180459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 x14ac:dyDescent="0.25">
      <c r="A42" s="1"/>
      <c r="B42" s="7" t="s">
        <v>56</v>
      </c>
      <c r="C42" s="8">
        <v>21.550051449999998</v>
      </c>
      <c r="D42" s="8"/>
      <c r="E42" s="8">
        <v>23.04924106</v>
      </c>
      <c r="F42" s="8">
        <f t="shared" si="0"/>
        <v>23.04924106</v>
      </c>
      <c r="G42" s="8" t="str">
        <f t="shared" ref="G42" si="8">IF(ISNUMBER(+F42/D42*100), +F42/D42*100, "")</f>
        <v/>
      </c>
      <c r="H42" s="8">
        <f t="shared" ref="H42" si="9">+E42-C42</f>
        <v>1.4991896100000019</v>
      </c>
      <c r="I42" s="8">
        <f t="shared" ref="I42" si="10">IF(ISNUMBER(+H42/C42*100), +H42/C42*100, "")</f>
        <v>6.956779724996907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 x14ac:dyDescent="0.25">
      <c r="A43" s="1"/>
      <c r="B43" s="7" t="s">
        <v>67</v>
      </c>
      <c r="C43" s="8">
        <v>0</v>
      </c>
      <c r="D43" s="8"/>
      <c r="E43" s="8">
        <v>16.624581790000001</v>
      </c>
      <c r="F43" s="8">
        <f t="shared" ref="F43:F48" si="11">+E43-D43</f>
        <v>16.624581790000001</v>
      </c>
      <c r="G43" s="8" t="str">
        <f>IF(ISNUMBER(+F43/D43*100), +F43/D43*100, "")</f>
        <v/>
      </c>
      <c r="H43" s="8">
        <f>+E43-C43</f>
        <v>16.624581790000001</v>
      </c>
      <c r="I43" s="8" t="str">
        <f>IF(ISNUMBER(+H43/C43*100), +H43/C43*100, "")</f>
        <v/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21" customHeight="1" x14ac:dyDescent="0.25">
      <c r="A44" s="1"/>
      <c r="B44" s="7" t="s">
        <v>57</v>
      </c>
      <c r="C44" s="8">
        <v>6.57478052</v>
      </c>
      <c r="D44" s="8"/>
      <c r="E44" s="8">
        <v>6.0494674100000001</v>
      </c>
      <c r="F44" s="8">
        <f t="shared" si="11"/>
        <v>6.0494674100000001</v>
      </c>
      <c r="G44" s="8" t="str">
        <f>IF(ISNUMBER(+F44/D44*100), +F44/D44*100, "")</f>
        <v/>
      </c>
      <c r="H44" s="8">
        <f>+E44-C44</f>
        <v>-0.52531310999999992</v>
      </c>
      <c r="I44" s="8">
        <f>IF(ISNUMBER(+H44/C44*100), +H44/C44*100, "")</f>
        <v>-7.9898197118829435</v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21" customHeight="1" x14ac:dyDescent="0.25">
      <c r="A45" s="1"/>
      <c r="B45" s="11" t="s">
        <v>60</v>
      </c>
      <c r="C45" s="10">
        <v>2.8581588200000003</v>
      </c>
      <c r="D45" s="10"/>
      <c r="E45" s="10">
        <v>2.65520669</v>
      </c>
      <c r="F45" s="10">
        <f t="shared" si="11"/>
        <v>2.65520669</v>
      </c>
      <c r="G45" s="10" t="str">
        <f t="shared" ref="G45" si="12">IF(ISNUMBER(+F45/D45*100), +F45/D45*100, "")</f>
        <v/>
      </c>
      <c r="H45" s="10">
        <f t="shared" ref="H45" si="13">+E45-C45</f>
        <v>-0.20295213000000034</v>
      </c>
      <c r="I45" s="10">
        <f t="shared" ref="I45" si="14">IF(ISNUMBER(+H45/C45*100), +H45/C45*100, "")</f>
        <v>-7.1007995979733662</v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 x14ac:dyDescent="0.25">
      <c r="A46" s="1"/>
      <c r="B46" s="7" t="s">
        <v>61</v>
      </c>
      <c r="C46" s="8">
        <v>50.905058949999997</v>
      </c>
      <c r="D46" s="8"/>
      <c r="E46" s="8">
        <v>42.524045479999998</v>
      </c>
      <c r="F46" s="8">
        <f t="shared" si="11"/>
        <v>42.524045479999998</v>
      </c>
      <c r="G46" s="8" t="str">
        <f t="shared" ref="G46" si="15">IF(ISNUMBER(+F46/D46*100), +F46/D46*100, "")</f>
        <v/>
      </c>
      <c r="H46" s="8">
        <f t="shared" ref="H46" si="16">+E46-C46</f>
        <v>-8.3810134699999992</v>
      </c>
      <c r="I46" s="8">
        <f t="shared" ref="I46" si="17">IF(ISNUMBER(+H46/C46*100), +H46/C46*100, "")</f>
        <v>-16.464008966637291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21" customHeight="1" x14ac:dyDescent="0.25">
      <c r="A47" s="1"/>
      <c r="B47" s="7" t="s">
        <v>58</v>
      </c>
      <c r="C47" s="8">
        <v>19.898806390000001</v>
      </c>
      <c r="D47" s="8"/>
      <c r="E47" s="8">
        <v>17.039763929999999</v>
      </c>
      <c r="F47" s="8">
        <f t="shared" si="11"/>
        <v>17.039763929999999</v>
      </c>
      <c r="G47" s="8" t="str">
        <f>IF(ISNUMBER(+F47/D47*100), +F47/D47*100, "")</f>
        <v/>
      </c>
      <c r="H47" s="8">
        <f>+E47-C47</f>
        <v>-2.8590424600000013</v>
      </c>
      <c r="I47" s="8">
        <f>IF(ISNUMBER(+H47/C47*100), +H47/C47*100, "")</f>
        <v>-14.367909330666146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21" customHeight="1" x14ac:dyDescent="0.25">
      <c r="A48" s="1"/>
      <c r="B48" s="7" t="s">
        <v>62</v>
      </c>
      <c r="C48" s="8">
        <v>20.69367325</v>
      </c>
      <c r="D48" s="8"/>
      <c r="E48" s="8">
        <v>21.786359189999999</v>
      </c>
      <c r="F48" s="8">
        <f t="shared" si="11"/>
        <v>21.786359189999999</v>
      </c>
      <c r="G48" s="8" t="str">
        <f>IF(ISNUMBER(+F48/D48*100), +F48/D48*100, "")</f>
        <v/>
      </c>
      <c r="H48" s="8">
        <f>+E48-C48</f>
        <v>1.0926859399999991</v>
      </c>
      <c r="I48" s="8">
        <f>IF(ISNUMBER(+H48/C48*100), +H48/C48*100, "")</f>
        <v>5.2802899069646765</v>
      </c>
      <c r="J48" s="1"/>
      <c r="K48" s="6"/>
      <c r="L48" s="6" t="e">
        <f>C48-#REF!</f>
        <v>#REF!</v>
      </c>
      <c r="M48" s="6" t="e">
        <f>D48-#REF!</f>
        <v>#REF!</v>
      </c>
      <c r="N48" s="6" t="e">
        <f>E48-#REF!</f>
        <v>#REF!</v>
      </c>
    </row>
    <row r="49" spans="1:14" ht="5.25" customHeight="1" x14ac:dyDescent="0.25">
      <c r="A49" s="1"/>
      <c r="B49" s="18"/>
      <c r="C49" s="19"/>
      <c r="D49" s="19"/>
      <c r="E49" s="19"/>
      <c r="F49" s="19"/>
      <c r="G49" s="19"/>
      <c r="H49" s="19"/>
      <c r="I49" s="20"/>
      <c r="J49" s="1"/>
      <c r="K49" s="6"/>
      <c r="L49" s="6"/>
      <c r="M49" s="6"/>
      <c r="N49" s="6"/>
    </row>
    <row r="50" spans="1:14" ht="2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6"/>
      <c r="M50" s="6"/>
      <c r="N50" s="6"/>
    </row>
    <row r="51" spans="1:14" ht="12.75" customHeight="1" x14ac:dyDescent="0.2">
      <c r="A51" s="1"/>
      <c r="B51" s="12" t="s">
        <v>36</v>
      </c>
      <c r="C51" s="12"/>
      <c r="D51" s="12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25.5" customHeight="1" x14ac:dyDescent="0.2">
      <c r="A52" s="1"/>
      <c r="B52" s="36"/>
      <c r="C52" s="1"/>
      <c r="D52" s="1"/>
      <c r="E52" s="1"/>
      <c r="F52" s="1"/>
      <c r="G52" s="1"/>
      <c r="H52" s="1"/>
      <c r="I52" s="1"/>
      <c r="J52" s="1"/>
      <c r="K52" s="1"/>
    </row>
    <row r="53" spans="1:14" ht="34.5" hidden="1" customHeight="1" x14ac:dyDescent="0.2">
      <c r="A53" s="13"/>
      <c r="B53" s="39"/>
      <c r="C53" s="39"/>
      <c r="D53" s="39"/>
      <c r="E53" s="39"/>
      <c r="F53" s="39"/>
      <c r="G53" s="39"/>
      <c r="H53" s="39"/>
      <c r="I53" s="39"/>
      <c r="J53" s="1"/>
      <c r="K53" s="1"/>
    </row>
    <row r="54" spans="1:14" ht="25.5" hidden="1" customHeight="1" x14ac:dyDescent="0.2">
      <c r="A54" s="1"/>
      <c r="B54" s="38"/>
      <c r="C54" s="38"/>
      <c r="D54" s="38"/>
      <c r="E54" s="38"/>
      <c r="F54" s="38"/>
      <c r="G54" s="38"/>
      <c r="H54" s="38"/>
      <c r="I54" s="38"/>
      <c r="J54" s="1"/>
      <c r="K54" s="1"/>
    </row>
    <row r="55" spans="1:14" x14ac:dyDescent="0.2">
      <c r="B55" s="38"/>
      <c r="C55" s="38"/>
      <c r="D55" s="38"/>
      <c r="E55" s="38"/>
      <c r="F55" s="38"/>
      <c r="G55" s="38"/>
      <c r="H55" s="38"/>
      <c r="I55" s="38"/>
      <c r="J55" s="1"/>
      <c r="K55" s="1"/>
    </row>
  </sheetData>
  <mergeCells count="5">
    <mergeCell ref="B2:I2"/>
    <mergeCell ref="B3:I3"/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Ings24xmes</vt:lpstr>
      <vt:lpstr>Ings24vrsPto.eIng23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2023-02-03T14:51:31Z</cp:lastPrinted>
  <dcterms:created xsi:type="dcterms:W3CDTF">2022-01-04T19:07:22Z</dcterms:created>
  <dcterms:modified xsi:type="dcterms:W3CDTF">2024-06-06T14:12:32Z</dcterms:modified>
</cp:coreProperties>
</file>