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On Hand\Minero\publicaciones DPEF\Archivos publicados\"/>
    </mc:Choice>
  </mc:AlternateContent>
  <xr:revisionPtr revIDLastSave="0" documentId="13_ncr:1_{1450D3B9-2524-4091-95A9-F8F210F6ACE9}" xr6:coauthVersionLast="36" xr6:coauthVersionMax="36" xr10:uidLastSave="{00000000-0000-0000-0000-000000000000}"/>
  <bookViews>
    <workbookView xWindow="0" yWindow="0" windowWidth="28800" windowHeight="11010" xr2:uid="{2048C323-E498-485D-8D27-ECE5AD6F5DF3}"/>
  </bookViews>
  <sheets>
    <sheet name="Ings23xmes" sheetId="14" r:id="rId1"/>
    <sheet name="Ings23vrsPto.eIng22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4" l="1"/>
  <c r="C33" i="14"/>
  <c r="C29" i="14"/>
  <c r="C24" i="14"/>
  <c r="C17" i="14"/>
  <c r="C12" i="14"/>
  <c r="O29" i="14" l="1"/>
  <c r="P32" i="14" l="1"/>
  <c r="Q32" i="14" s="1"/>
  <c r="R32" i="14" s="1"/>
  <c r="D24" i="13"/>
  <c r="F32" i="13"/>
  <c r="G32" i="13" s="1"/>
  <c r="H32" i="13"/>
  <c r="I32" i="13" s="1"/>
  <c r="E41" i="13"/>
  <c r="C41" i="13"/>
  <c r="L26" i="13"/>
  <c r="M26" i="13"/>
  <c r="N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3" i="13"/>
  <c r="M44" i="13"/>
  <c r="M45" i="13"/>
  <c r="M46" i="13"/>
  <c r="M47" i="13"/>
  <c r="U26" i="14"/>
  <c r="U27" i="14"/>
  <c r="U31" i="14"/>
  <c r="U38" i="14"/>
  <c r="N32" i="13"/>
  <c r="U32" i="14"/>
  <c r="U46" i="14"/>
  <c r="N44" i="13"/>
  <c r="U44" i="14"/>
  <c r="N42" i="13"/>
  <c r="N40" i="13"/>
  <c r="M40" i="13"/>
  <c r="M39" i="13"/>
  <c r="L40" i="13"/>
  <c r="L39" i="13"/>
  <c r="M37" i="13"/>
  <c r="L36" i="13"/>
  <c r="M36" i="13"/>
  <c r="U35" i="14"/>
  <c r="M35" i="13"/>
  <c r="N35" i="13"/>
  <c r="N34" i="13"/>
  <c r="M34" i="13"/>
  <c r="L34" i="13"/>
  <c r="N30" i="13"/>
  <c r="U29" i="14"/>
  <c r="N28" i="13"/>
  <c r="M28" i="13"/>
  <c r="L28" i="13"/>
  <c r="M22" i="13"/>
  <c r="L23" i="13"/>
  <c r="U22" i="14"/>
  <c r="N19" i="13"/>
  <c r="M21" i="13"/>
  <c r="M20" i="13"/>
  <c r="M19" i="13"/>
  <c r="M18" i="13"/>
  <c r="L19" i="13"/>
  <c r="M16" i="13"/>
  <c r="L16" i="13"/>
  <c r="L14" i="13"/>
  <c r="U15" i="14"/>
  <c r="M15" i="13"/>
  <c r="N13" i="13"/>
  <c r="U13" i="14"/>
  <c r="N11" i="13"/>
  <c r="M11" i="13"/>
  <c r="M10" i="13"/>
  <c r="L11" i="13"/>
  <c r="H42" i="13"/>
  <c r="I42" i="13" s="1"/>
  <c r="G42" i="13"/>
  <c r="H43" i="13"/>
  <c r="I43" i="13" s="1"/>
  <c r="G43" i="13"/>
  <c r="H44" i="13"/>
  <c r="I44" i="13" s="1"/>
  <c r="G44" i="13"/>
  <c r="H45" i="13"/>
  <c r="I45" i="13" s="1"/>
  <c r="G45" i="13"/>
  <c r="P43" i="14"/>
  <c r="Q43" i="14" s="1"/>
  <c r="R43" i="14" s="1"/>
  <c r="P44" i="14"/>
  <c r="Q44" i="14" s="1"/>
  <c r="R44" i="14" s="1"/>
  <c r="P45" i="14"/>
  <c r="Q45" i="14" s="1"/>
  <c r="R45" i="14" s="1"/>
  <c r="P46" i="14"/>
  <c r="Q46" i="14" s="1"/>
  <c r="R46" i="14" s="1"/>
  <c r="D41" i="14"/>
  <c r="E41" i="14"/>
  <c r="F41" i="14"/>
  <c r="G41" i="14"/>
  <c r="H41" i="14"/>
  <c r="I41" i="14"/>
  <c r="J41" i="14"/>
  <c r="K41" i="14"/>
  <c r="L41" i="14"/>
  <c r="M41" i="14"/>
  <c r="N41" i="14"/>
  <c r="O41" i="14"/>
  <c r="L35" i="13" l="1"/>
  <c r="L47" i="13"/>
  <c r="N21" i="13"/>
  <c r="L44" i="13"/>
  <c r="N43" i="13"/>
  <c r="U40" i="14"/>
  <c r="U11" i="14"/>
  <c r="N16" i="13"/>
  <c r="U39" i="14"/>
  <c r="L46" i="13"/>
  <c r="N20" i="13"/>
  <c r="L32" i="13"/>
  <c r="N25" i="13"/>
  <c r="M13" i="13"/>
  <c r="L41" i="13"/>
  <c r="M24" i="13"/>
  <c r="U47" i="14"/>
  <c r="U37" i="14"/>
  <c r="U20" i="14"/>
  <c r="L45" i="13"/>
  <c r="L42" i="13"/>
  <c r="L37" i="13"/>
  <c r="N23" i="13"/>
  <c r="U42" i="14"/>
  <c r="U12" i="14"/>
  <c r="U34" i="14"/>
  <c r="U19" i="14"/>
  <c r="N22" i="13"/>
  <c r="N18" i="13"/>
  <c r="N10" i="13"/>
  <c r="N47" i="13"/>
  <c r="N45" i="13"/>
  <c r="L30" i="13"/>
  <c r="M25" i="13"/>
  <c r="U24" i="14"/>
  <c r="U45" i="14"/>
  <c r="U25" i="14"/>
  <c r="U18" i="14"/>
  <c r="U10" i="14"/>
  <c r="N36" i="13"/>
  <c r="L25" i="13"/>
  <c r="L22" i="13"/>
  <c r="L20" i="13"/>
  <c r="L18" i="13"/>
  <c r="L15" i="13"/>
  <c r="L13" i="13"/>
  <c r="L10" i="13"/>
  <c r="U23" i="14"/>
  <c r="L43" i="13"/>
  <c r="U43" i="14"/>
  <c r="U36" i="14"/>
  <c r="N46" i="13"/>
  <c r="M23" i="13"/>
  <c r="M14" i="13"/>
  <c r="N41" i="13"/>
  <c r="M32" i="13"/>
  <c r="N15" i="13"/>
  <c r="U30" i="14"/>
  <c r="U16" i="14"/>
  <c r="N14" i="13"/>
  <c r="U28" i="14"/>
  <c r="U21" i="14"/>
  <c r="U14" i="14"/>
  <c r="N39" i="13"/>
  <c r="N37" i="13"/>
  <c r="L21" i="13"/>
  <c r="V45" i="14"/>
  <c r="P41" i="14"/>
  <c r="V32" i="14" l="1"/>
  <c r="V44" i="14"/>
  <c r="U41" i="14"/>
  <c r="V43" i="14"/>
  <c r="V46" i="14"/>
  <c r="U17" i="14"/>
  <c r="U33" i="14"/>
  <c r="V41" i="14" l="1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P47" i="14"/>
  <c r="V47" i="14" s="1"/>
  <c r="P42" i="14"/>
  <c r="V42" i="14" s="1"/>
  <c r="P40" i="14"/>
  <c r="V40" i="14" s="1"/>
  <c r="P39" i="14"/>
  <c r="V39" i="14" s="1"/>
  <c r="P38" i="14"/>
  <c r="V38" i="14" s="1"/>
  <c r="P37" i="14"/>
  <c r="V37" i="14" s="1"/>
  <c r="P36" i="14"/>
  <c r="V36" i="14" s="1"/>
  <c r="P35" i="14"/>
  <c r="V35" i="14" s="1"/>
  <c r="P34" i="14"/>
  <c r="V34" i="14" s="1"/>
  <c r="O33" i="14"/>
  <c r="N33" i="14"/>
  <c r="M33" i="14"/>
  <c r="L33" i="14"/>
  <c r="K33" i="14"/>
  <c r="J33" i="14"/>
  <c r="I33" i="14"/>
  <c r="H33" i="14"/>
  <c r="G33" i="14"/>
  <c r="F33" i="14"/>
  <c r="E33" i="14"/>
  <c r="D33" i="14"/>
  <c r="P31" i="14"/>
  <c r="V31" i="14" s="1"/>
  <c r="P30" i="14"/>
  <c r="V30" i="14" s="1"/>
  <c r="E29" i="14"/>
  <c r="E24" i="14" s="1"/>
  <c r="D29" i="14"/>
  <c r="D24" i="14" s="1"/>
  <c r="P28" i="14"/>
  <c r="V28" i="14" s="1"/>
  <c r="P27" i="14"/>
  <c r="V27" i="14" s="1"/>
  <c r="P26" i="14"/>
  <c r="V26" i="14" s="1"/>
  <c r="P25" i="14"/>
  <c r="V25" i="14" s="1"/>
  <c r="P23" i="14"/>
  <c r="V23" i="14" s="1"/>
  <c r="P22" i="14"/>
  <c r="V22" i="14" s="1"/>
  <c r="P21" i="14"/>
  <c r="V21" i="14" s="1"/>
  <c r="P20" i="14"/>
  <c r="V20" i="14" s="1"/>
  <c r="P19" i="14"/>
  <c r="V19" i="14" s="1"/>
  <c r="P18" i="14"/>
  <c r="V18" i="14" s="1"/>
  <c r="O17" i="14"/>
  <c r="N17" i="14"/>
  <c r="M17" i="14"/>
  <c r="L17" i="14"/>
  <c r="K17" i="14"/>
  <c r="J17" i="14"/>
  <c r="I17" i="14"/>
  <c r="H17" i="14"/>
  <c r="G17" i="14"/>
  <c r="F17" i="14"/>
  <c r="E17" i="14"/>
  <c r="D17" i="14"/>
  <c r="P16" i="14"/>
  <c r="V16" i="14" s="1"/>
  <c r="P15" i="14"/>
  <c r="V15" i="14" s="1"/>
  <c r="P14" i="14"/>
  <c r="V14" i="14" s="1"/>
  <c r="P13" i="14"/>
  <c r="V13" i="14" s="1"/>
  <c r="O12" i="14"/>
  <c r="N12" i="14"/>
  <c r="M12" i="14"/>
  <c r="L12" i="14"/>
  <c r="K12" i="14"/>
  <c r="J12" i="14"/>
  <c r="I12" i="14"/>
  <c r="H12" i="14"/>
  <c r="G12" i="14"/>
  <c r="F12" i="14"/>
  <c r="E12" i="14"/>
  <c r="D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47" i="14" l="1"/>
  <c r="R47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47" i="13" l="1"/>
  <c r="I47" i="13" s="1"/>
  <c r="G47" i="13"/>
  <c r="H46" i="13"/>
  <c r="I46" i="13" s="1"/>
  <c r="G46" i="13"/>
  <c r="M41" i="13"/>
  <c r="H40" i="13"/>
  <c r="I40" i="13" s="1"/>
  <c r="F40" i="13"/>
  <c r="G40" i="13" s="1"/>
  <c r="H39" i="13"/>
  <c r="I39" i="13" s="1"/>
  <c r="F39" i="13"/>
  <c r="G39" i="13" s="1"/>
  <c r="H38" i="13"/>
  <c r="I38" i="13" s="1"/>
  <c r="F38" i="13"/>
  <c r="G38" i="13" s="1"/>
  <c r="H37" i="13"/>
  <c r="I37" i="13" s="1"/>
  <c r="F37" i="13"/>
  <c r="G37" i="13" s="1"/>
  <c r="H36" i="13"/>
  <c r="I36" i="13" s="1"/>
  <c r="F36" i="13"/>
  <c r="G36" i="13" s="1"/>
  <c r="H35" i="13"/>
  <c r="I35" i="13" s="1"/>
  <c r="F35" i="13"/>
  <c r="G35" i="13" s="1"/>
  <c r="H34" i="13"/>
  <c r="I34" i="13" s="1"/>
  <c r="F34" i="13"/>
  <c r="G34" i="13" s="1"/>
  <c r="E33" i="13"/>
  <c r="N33" i="13" s="1"/>
  <c r="D33" i="13"/>
  <c r="M33" i="13" s="1"/>
  <c r="C33" i="13"/>
  <c r="L33" i="13" s="1"/>
  <c r="H31" i="13"/>
  <c r="I31" i="13" s="1"/>
  <c r="F31" i="13"/>
  <c r="G31" i="13" s="1"/>
  <c r="H30" i="13"/>
  <c r="I30" i="13" s="1"/>
  <c r="F30" i="13"/>
  <c r="G30" i="13" s="1"/>
  <c r="E29" i="13"/>
  <c r="C29" i="13"/>
  <c r="H28" i="13"/>
  <c r="I28" i="13" s="1"/>
  <c r="F28" i="13"/>
  <c r="G28" i="13" s="1"/>
  <c r="H27" i="13"/>
  <c r="I27" i="13" s="1"/>
  <c r="F27" i="13"/>
  <c r="G27" i="13" s="1"/>
  <c r="H26" i="13"/>
  <c r="I26" i="13" s="1"/>
  <c r="F26" i="13"/>
  <c r="G26" i="13" s="1"/>
  <c r="H25" i="13"/>
  <c r="I25" i="13" s="1"/>
  <c r="F25" i="13"/>
  <c r="G25" i="13" s="1"/>
  <c r="H23" i="13"/>
  <c r="I23" i="13" s="1"/>
  <c r="F23" i="13"/>
  <c r="G23" i="13" s="1"/>
  <c r="H22" i="13"/>
  <c r="I22" i="13" s="1"/>
  <c r="F22" i="13"/>
  <c r="G22" i="13" s="1"/>
  <c r="H21" i="13"/>
  <c r="I21" i="13" s="1"/>
  <c r="F21" i="13"/>
  <c r="G21" i="13" s="1"/>
  <c r="H20" i="13"/>
  <c r="I20" i="13" s="1"/>
  <c r="F20" i="13"/>
  <c r="G20" i="13" s="1"/>
  <c r="H19" i="13"/>
  <c r="I19" i="13" s="1"/>
  <c r="F19" i="13"/>
  <c r="G19" i="13" s="1"/>
  <c r="H18" i="13"/>
  <c r="I18" i="13" s="1"/>
  <c r="F18" i="13"/>
  <c r="G18" i="13" s="1"/>
  <c r="E17" i="13"/>
  <c r="N17" i="13" s="1"/>
  <c r="D17" i="13"/>
  <c r="M17" i="13" s="1"/>
  <c r="C17" i="13"/>
  <c r="L17" i="13" s="1"/>
  <c r="H16" i="13"/>
  <c r="I16" i="13" s="1"/>
  <c r="F16" i="13"/>
  <c r="G16" i="13" s="1"/>
  <c r="H15" i="13"/>
  <c r="I15" i="13" s="1"/>
  <c r="F15" i="13"/>
  <c r="G15" i="13" s="1"/>
  <c r="H14" i="13"/>
  <c r="I14" i="13" s="1"/>
  <c r="F14" i="13"/>
  <c r="G14" i="13" s="1"/>
  <c r="H13" i="13"/>
  <c r="I13" i="13" s="1"/>
  <c r="F13" i="13"/>
  <c r="G13" i="13" s="1"/>
  <c r="E12" i="13"/>
  <c r="N12" i="13" s="1"/>
  <c r="D12" i="13"/>
  <c r="M12" i="13" s="1"/>
  <c r="C12" i="13"/>
  <c r="L12" i="13" s="1"/>
  <c r="H11" i="13"/>
  <c r="I11" i="13" s="1"/>
  <c r="F11" i="13"/>
  <c r="G11" i="13" s="1"/>
  <c r="H10" i="13"/>
  <c r="I10" i="13" s="1"/>
  <c r="F10" i="13"/>
  <c r="G10" i="13" s="1"/>
  <c r="E9" i="13"/>
  <c r="N9" i="13" s="1"/>
  <c r="D9" i="13"/>
  <c r="M9" i="13" s="1"/>
  <c r="C9" i="13"/>
  <c r="L9" i="13" s="1"/>
  <c r="C24" i="13" l="1"/>
  <c r="L24" i="13" s="1"/>
  <c r="L29" i="13"/>
  <c r="E24" i="13"/>
  <c r="N24" i="13" s="1"/>
  <c r="N29" i="13"/>
  <c r="H12" i="13"/>
  <c r="I12" i="13" s="1"/>
  <c r="H9" i="13"/>
  <c r="I9" i="13" s="1"/>
  <c r="H29" i="13"/>
  <c r="I29" i="13" s="1"/>
  <c r="D8" i="13"/>
  <c r="M8" i="13" s="1"/>
  <c r="F29" i="13"/>
  <c r="G29" i="13" s="1"/>
  <c r="H33" i="13"/>
  <c r="I33" i="13" s="1"/>
  <c r="H41" i="13"/>
  <c r="I41" i="13" s="1"/>
  <c r="H17" i="13"/>
  <c r="I17" i="13" s="1"/>
  <c r="F33" i="13"/>
  <c r="G33" i="13" s="1"/>
  <c r="F17" i="13"/>
  <c r="G17" i="13" s="1"/>
  <c r="F9" i="13"/>
  <c r="G9" i="13" s="1"/>
  <c r="F12" i="13"/>
  <c r="G12" i="13" s="1"/>
  <c r="F41" i="13"/>
  <c r="G41" i="13" s="1"/>
  <c r="C8" i="13" l="1"/>
  <c r="L8" i="13" s="1"/>
  <c r="F24" i="13"/>
  <c r="G24" i="13" s="1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<sst xmlns="http://schemas.openxmlformats.org/spreadsheetml/2006/main" count="122" uniqueCount="71">
  <si>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</si>
  <si>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</si>
  <si>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</si>
  <si>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</si>
  <si>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</si>
  <si>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</si>
  <si>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</si>
  <si>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</si>
  <si>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</si>
  <si>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</si>
  <si>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</si>
  <si>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</si>
  <si>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</si>
  <si>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</si>
  <si>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</si>
  <si>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</si>
  <si>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</si>
  <si>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</si>
  <si>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</si>
  <si>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</si>
  <si>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</si>
  <si>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</si>
  <si>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</si>
  <si>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</si>
  <si>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</si>
  <si>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</si>
  <si>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</si>
  <si>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</si>
  <si>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</si>
  <si>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</si>
  <si>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</si>
  <si>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</si>
  <si>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</si>
  <si>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</si>
  <si>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</si>
  <si>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</si>
  <si>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Fuente: Dirección General de Tesorería, según reportes preliminares del Departamento de Ingresos Bancarios.</t>
  </si>
  <si>
    <t>INGRESOS CORRIENTES Y CONTRIBUCIONES (1+2)</t>
  </si>
  <si>
    <t>DERECHOS ARANCELARIOS A LA IMPORTACION</t>
  </si>
  <si>
    <t>Año 2022</t>
  </si>
  <si>
    <t>Pto. 2023</t>
  </si>
  <si>
    <t>Año 2023</t>
  </si>
  <si>
    <t>Variac. 23 / Pto. 23</t>
  </si>
  <si>
    <t>Variac. 23 / 22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</si>
  <si>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</si>
  <si>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</si>
  <si>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</si>
  <si>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</si>
  <si>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</si>
  <si>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</si>
  <si>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</si>
  <si>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</si>
  <si>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</si>
  <si>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</si>
  <si>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</si>
  <si>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</si>
  <si>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</si>
  <si>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</si>
  <si>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</si>
  <si>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</si>
  <si>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</si>
  <si>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</si>
  <si>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</si>
  <si>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</si>
  <si>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</si>
  <si>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</si>
  <si>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Al 30 Nov.</t>
  </si>
  <si>
    <t>Al  30 Nov.</t>
  </si>
  <si>
    <t xml:space="preserve">INGRESOS AL 30 DE NOVIEMBRE DE 2023, VRS EJECUTADO  2022 (preliminar) </t>
  </si>
  <si>
    <t>COMPARATIVO ACUMULADO AL 30 DE NOVIEMBRE DE 2023, VRS EJECUTADO  2022 Y PRESUPUESTO 2023 (preliminar)</t>
  </si>
  <si>
    <t>Los ingresos de la Contribución de Conservación Vial, ya no ingresaran al Fondo General del Estado; las disposiciones vigentes establecen que los sujetos pasivos deberán enterar los fondos a la cuenta bancaria que el FOVIAL designe para tal fin (Reforma del Art. 26 inciso 4° de la Ley del FOVIAL, D.L. 728, del 26 de abril de 2023; D.O. # 86, Tomo 439, del 12 de mayo de 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</si>
</sst>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#,##0.0"/>
    <numFmt numFmtId="166" formatCode="#,##0.000000"/>
    <numFmt numFmtId="167" formatCode="_ [$€]* #,##0.00_ ;_ [$€]* \-#,##0.00_ ;_ [$€]* &quot;-&quot;??_ ;_ @_ "/>
    <numFmt numFmtId="168" formatCode="#,"/>
    <numFmt numFmtId="169" formatCode="#,#00"/>
    <numFmt numFmtId="170" formatCode="#.##000"/>
    <numFmt numFmtId="171" formatCode="\$#,#00"/>
    <numFmt numFmtId="172" formatCode="_-* #,##0.00\ _p_t_a_-;\-* #,##0.00\ _p_t_a_-;_-* &quot;-&quot;??\ _p_t_a_-;_-@_-"/>
    <numFmt numFmtId="173" formatCode="0.0%"/>
    <numFmt numFmtId="174" formatCode="#,##0.0000000"/>
  </numFmts>
  <fonts count="19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8" fontId="15" fillId="0" borderId="0">
      <protection locked="0"/>
    </xf>
    <xf numFmtId="168" fontId="15" fillId="0" borderId="0">
      <protection locked="0"/>
    </xf>
    <xf numFmtId="167" fontId="10" fillId="0" borderId="0" applyFont="0" applyFill="0" applyBorder="0" applyAlignment="0" applyProtection="0"/>
    <xf numFmtId="169" fontId="14" fillId="0" borderId="0">
      <protection locked="0"/>
    </xf>
    <xf numFmtId="170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5" applyNumberFormat="0" applyFill="0" applyAlignment="0" applyProtection="0"/>
    <xf numFmtId="168" fontId="14" fillId="0" borderId="6">
      <protection locked="0"/>
    </xf>
  </cellStyleXfs>
  <cellXfs count="46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5" fontId="5" fillId="0" borderId="1" xfId="1" applyNumberFormat="1" applyFont="1" applyFill="1" applyBorder="1" applyAlignment="1"/>
    <xf numFmtId="165" fontId="5" fillId="0" borderId="1" xfId="1" applyNumberFormat="1" applyFont="1" applyFill="1" applyBorder="1"/>
    <xf numFmtId="166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5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5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5" fontId="2" fillId="0" borderId="0" xfId="1" applyNumberFormat="1" applyFont="1" applyFill="1" applyBorder="1"/>
    <xf numFmtId="165" fontId="7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2" applyFont="1"/>
    <xf numFmtId="0" fontId="2" fillId="3" borderId="0" xfId="1" applyFont="1" applyFill="1" applyBorder="1"/>
    <xf numFmtId="165" fontId="2" fillId="3" borderId="0" xfId="1" applyNumberFormat="1" applyFont="1" applyFill="1" applyBorder="1"/>
    <xf numFmtId="165" fontId="7" fillId="3" borderId="0" xfId="1" applyNumberFormat="1" applyFont="1" applyFill="1" applyBorder="1"/>
    <xf numFmtId="0" fontId="1" fillId="3" borderId="0" xfId="1" applyFont="1" applyFill="1"/>
    <xf numFmtId="173" fontId="1" fillId="0" borderId="0" xfId="3" applyNumberFormat="1" applyFont="1"/>
    <xf numFmtId="174" fontId="1" fillId="0" borderId="0" xfId="1" applyNumberFormat="1" applyFont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2"/>
  <sheetViews>
    <sheetView showGridLines="0" tabSelected="1" topLeftCell="A16" zoomScale="80" zoomScaleNormal="80" zoomScaleSheetLayoutView="70" workbookViewId="0">
      <selection activeCell="B53" sqref="B53:R53"/>
    </sheetView>
  </sheetViews>
  <sheetFormatPr defaultColWidth="11.42578125" defaultRowHeight="12.75" x14ac:dyDescent="0.2"/>
  <cols>
    <col min="1" max="1" width="1.7109375" style="2" customWidth="1"/>
    <col min="2" max="2" width="54" style="2" customWidth="1"/>
    <col min="3" max="3" width="15.28515625" style="2" customWidth="1"/>
    <col min="4" max="14" width="9.7109375" style="2" customWidth="1"/>
    <col min="15" max="15" width="7.7109375" style="2" hidden="1" customWidth="1"/>
    <col min="16" max="16" width="11.5703125" style="2" customWidth="1"/>
    <col min="17" max="17" width="10.85546875" style="2" customWidth="1"/>
    <col min="18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4" width="11.42578125" style="2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8" t="s">
        <v>68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1"/>
      <c r="T2" s="1"/>
    </row>
    <row r="3" spans="1:26" ht="16.5" customHeight="1" x14ac:dyDescent="0.25">
      <c r="A3" s="1"/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9" t="s">
        <v>1</v>
      </c>
      <c r="C5" s="25" t="s">
        <v>39</v>
      </c>
      <c r="D5" s="40" t="s">
        <v>41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 t="s">
        <v>2</v>
      </c>
      <c r="R5" s="42"/>
      <c r="S5" s="1"/>
      <c r="T5" s="1"/>
      <c r="U5" s="1"/>
      <c r="V5" s="1"/>
    </row>
    <row r="6" spans="1:26" ht="31.5" customHeight="1" x14ac:dyDescent="0.2">
      <c r="A6" s="1"/>
      <c r="B6" s="39"/>
      <c r="C6" s="23" t="s">
        <v>67</v>
      </c>
      <c r="D6" s="26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67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57</v>
      </c>
      <c r="C7" s="4">
        <f>+C8+C41</f>
        <v>6276.7555849399996</v>
      </c>
      <c r="D7" s="4">
        <f>+D8+D41</f>
        <v>602.80836224999996</v>
      </c>
      <c r="E7" s="4">
        <f t="shared" ref="E7:O7" si="0">+E8+E41</f>
        <v>545.40489563000006</v>
      </c>
      <c r="F7" s="4">
        <f t="shared" si="0"/>
        <v>558.35657668999988</v>
      </c>
      <c r="G7" s="4">
        <f t="shared" si="0"/>
        <v>886.93174545000011</v>
      </c>
      <c r="H7" s="4">
        <f t="shared" si="0"/>
        <v>677.83867914000007</v>
      </c>
      <c r="I7" s="4">
        <f t="shared" si="0"/>
        <v>555.63028619999989</v>
      </c>
      <c r="J7" s="4">
        <f t="shared" si="0"/>
        <v>550.08600974000001</v>
      </c>
      <c r="K7" s="4">
        <f t="shared" si="0"/>
        <v>563.4510641600001</v>
      </c>
      <c r="L7" s="4">
        <f t="shared" si="0"/>
        <v>553.87247824999997</v>
      </c>
      <c r="M7" s="4">
        <f t="shared" si="0"/>
        <v>536.40438027999994</v>
      </c>
      <c r="N7" s="4">
        <f t="shared" si="0"/>
        <v>540.16400278999993</v>
      </c>
      <c r="O7" s="4">
        <f t="shared" si="0"/>
        <v>0</v>
      </c>
      <c r="P7" s="4">
        <f>SUM(D7:O7)</f>
        <v>6570.9484805800003</v>
      </c>
      <c r="Q7" s="5">
        <f t="shared" ref="Q7:Q47" si="1">+P7-C7</f>
        <v>294.19289564000064</v>
      </c>
      <c r="R7" s="5">
        <f t="shared" ref="R7:R47" si="2">IF(ISNUMBER(+Q7/C7*100), +Q7/C7*100, "")</f>
        <v>4.6870216891329353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+C9+C12+C16+C17+C24+C33</f>
        <v>6068.9840398199995</v>
      </c>
      <c r="D8" s="5">
        <f>+D9+D12+D16+D17+D24+D33</f>
        <v>585.04239963999999</v>
      </c>
      <c r="E8" s="5">
        <f t="shared" ref="E8:O8" si="3">+E9+E12+E16+E17+E24+E33</f>
        <v>520.94692908000002</v>
      </c>
      <c r="F8" s="5">
        <f t="shared" si="3"/>
        <v>521.8149032099999</v>
      </c>
      <c r="G8" s="5">
        <f t="shared" si="3"/>
        <v>869.34557643000005</v>
      </c>
      <c r="H8" s="5">
        <f t="shared" si="3"/>
        <v>654.56808024000009</v>
      </c>
      <c r="I8" s="5">
        <f t="shared" si="3"/>
        <v>524.78243195999994</v>
      </c>
      <c r="J8" s="5">
        <f t="shared" si="3"/>
        <v>528.80125297999996</v>
      </c>
      <c r="K8" s="5">
        <f t="shared" si="3"/>
        <v>536.42662631000007</v>
      </c>
      <c r="L8" s="5">
        <f t="shared" si="3"/>
        <v>507.29357238</v>
      </c>
      <c r="M8" s="5">
        <f t="shared" si="3"/>
        <v>513.93868684999995</v>
      </c>
      <c r="N8" s="5">
        <f t="shared" si="3"/>
        <v>522.44093506999991</v>
      </c>
      <c r="O8" s="5">
        <f t="shared" si="3"/>
        <v>0</v>
      </c>
      <c r="P8" s="5">
        <f>SUM(D8:O8)</f>
        <v>6285.4013941499998</v>
      </c>
      <c r="Q8" s="5">
        <f t="shared" si="1"/>
        <v>216.41735433000031</v>
      </c>
      <c r="R8" s="5">
        <f t="shared" si="2"/>
        <v>3.5659568868534879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Z8" s="35"/>
    </row>
    <row r="9" spans="1:26" ht="21" customHeight="1" x14ac:dyDescent="0.25">
      <c r="A9" s="1"/>
      <c r="B9" s="7" t="s">
        <v>6</v>
      </c>
      <c r="C9" s="8">
        <f>SUM(C10:C11)</f>
        <v>2771.77414933</v>
      </c>
      <c r="D9" s="8">
        <f>SUM(D10:D11)</f>
        <v>278.10670283000002</v>
      </c>
      <c r="E9" s="8">
        <f>SUM(E10:E11)</f>
        <v>233.93505782</v>
      </c>
      <c r="F9" s="8">
        <f t="shared" ref="F9:O9" si="4">SUM(F10:F11)</f>
        <v>251.60112523999999</v>
      </c>
      <c r="G9" s="8">
        <f t="shared" si="4"/>
        <v>246.31718940000002</v>
      </c>
      <c r="H9" s="8">
        <f t="shared" si="4"/>
        <v>262.06433494999999</v>
      </c>
      <c r="I9" s="8">
        <f t="shared" si="4"/>
        <v>275.98226204999997</v>
      </c>
      <c r="J9" s="8">
        <f t="shared" si="4"/>
        <v>265.11462538999996</v>
      </c>
      <c r="K9" s="8">
        <f t="shared" si="4"/>
        <v>283.66887008000003</v>
      </c>
      <c r="L9" s="8">
        <f t="shared" si="4"/>
        <v>263.17580982000004</v>
      </c>
      <c r="M9" s="8">
        <f t="shared" si="4"/>
        <v>266.90792709000004</v>
      </c>
      <c r="N9" s="8">
        <f t="shared" si="4"/>
        <v>274.39733633999998</v>
      </c>
      <c r="O9" s="8">
        <f t="shared" si="4"/>
        <v>0</v>
      </c>
      <c r="P9" s="8">
        <f>SUM(D9:O9)</f>
        <v>2901.2712410100003</v>
      </c>
      <c r="Q9" s="8">
        <f t="shared" si="1"/>
        <v>129.49709168000027</v>
      </c>
      <c r="R9" s="8">
        <f t="shared" si="2"/>
        <v>4.6719929079107194</v>
      </c>
      <c r="S9" s="1"/>
      <c r="T9" s="6"/>
      <c r="U9" s="6" t="e">
        <f>C9-#REF!</f>
        <v>#REF!</v>
      </c>
      <c r="V9" s="6" t="e">
        <f>P9-#REF!</f>
        <v>#REF!</v>
      </c>
      <c r="X9" s="29"/>
    </row>
    <row r="10" spans="1:26" ht="15" customHeight="1" x14ac:dyDescent="0.25">
      <c r="A10" s="1"/>
      <c r="B10" s="9" t="s">
        <v>7</v>
      </c>
      <c r="C10" s="10">
        <v>1216.34005557</v>
      </c>
      <c r="D10" s="10">
        <v>150.63335957999999</v>
      </c>
      <c r="E10" s="10">
        <v>118.11272362999999</v>
      </c>
      <c r="F10" s="10">
        <v>111.56448847999999</v>
      </c>
      <c r="G10" s="10">
        <v>125.78826910000001</v>
      </c>
      <c r="H10" s="10">
        <v>121.63268867000001</v>
      </c>
      <c r="I10" s="10">
        <v>124.51152838</v>
      </c>
      <c r="J10" s="10">
        <v>118.72249860999999</v>
      </c>
      <c r="K10" s="10">
        <v>121.28735367</v>
      </c>
      <c r="L10" s="10">
        <v>115.59994498</v>
      </c>
      <c r="M10" s="10">
        <v>113.05991709</v>
      </c>
      <c r="N10" s="10">
        <v>120.13146551999999</v>
      </c>
      <c r="O10" s="10"/>
      <c r="P10" s="10">
        <f t="shared" ref="P10:P23" si="5">SUM(D10:O10)</f>
        <v>1341.0442377099998</v>
      </c>
      <c r="Q10" s="10">
        <f t="shared" si="1"/>
        <v>124.70418213999983</v>
      </c>
      <c r="R10" s="10">
        <f t="shared" si="2"/>
        <v>10.252411039901263</v>
      </c>
      <c r="S10" s="1"/>
      <c r="T10" s="6"/>
      <c r="U10" s="6" t="e">
        <f>C10-#REF!</f>
        <v>#REF!</v>
      </c>
      <c r="V10" s="6" t="e">
        <f>P10-#REF!</f>
        <v>#REF!</v>
      </c>
      <c r="X10" s="29"/>
    </row>
    <row r="11" spans="1:26" ht="15" customHeight="1" x14ac:dyDescent="0.25">
      <c r="A11" s="1"/>
      <c r="B11" s="9" t="s">
        <v>8</v>
      </c>
      <c r="C11" s="10">
        <v>1555.43409376</v>
      </c>
      <c r="D11" s="10">
        <v>127.47334325</v>
      </c>
      <c r="E11" s="10">
        <v>115.82233418999999</v>
      </c>
      <c r="F11" s="10">
        <v>140.03663675999999</v>
      </c>
      <c r="G11" s="10">
        <v>120.5289203</v>
      </c>
      <c r="H11" s="10">
        <v>140.43164628</v>
      </c>
      <c r="I11" s="10">
        <v>151.47073366999999</v>
      </c>
      <c r="J11" s="10">
        <v>146.39212677999998</v>
      </c>
      <c r="K11" s="10">
        <v>162.38151641000002</v>
      </c>
      <c r="L11" s="10">
        <v>147.57586484000001</v>
      </c>
      <c r="M11" s="10">
        <v>153.84801000000002</v>
      </c>
      <c r="N11" s="10">
        <v>154.26587082</v>
      </c>
      <c r="O11" s="10"/>
      <c r="P11" s="10">
        <f t="shared" si="5"/>
        <v>1560.2270033</v>
      </c>
      <c r="Q11" s="10">
        <f t="shared" si="1"/>
        <v>4.7929095399999824</v>
      </c>
      <c r="R11" s="10">
        <f t="shared" si="2"/>
        <v>0.30813967362731071</v>
      </c>
      <c r="S11" s="1"/>
      <c r="T11" s="6"/>
      <c r="U11" s="6" t="e">
        <f>C11-#REF!</f>
        <v>#REF!</v>
      </c>
      <c r="V11" s="6" t="e">
        <f>P11-#REF!</f>
        <v>#REF!</v>
      </c>
      <c r="X11" s="29"/>
      <c r="Y11" s="35"/>
    </row>
    <row r="12" spans="1:26" ht="21" customHeight="1" x14ac:dyDescent="0.25">
      <c r="A12" s="1"/>
      <c r="B12" s="7" t="s">
        <v>9</v>
      </c>
      <c r="C12" s="8">
        <f>SUM(C13:C15)</f>
        <v>2598.9129354899997</v>
      </c>
      <c r="D12" s="8">
        <f>SUM(D13:D15)</f>
        <v>238.54783757999999</v>
      </c>
      <c r="E12" s="8">
        <f>SUM(E13:E15)</f>
        <v>226.65785575000001</v>
      </c>
      <c r="F12" s="8">
        <f t="shared" ref="F12:O12" si="6">SUM(F13:F15)</f>
        <v>202.73290835</v>
      </c>
      <c r="G12" s="8">
        <f t="shared" si="6"/>
        <v>556.98451738999995</v>
      </c>
      <c r="H12" s="8">
        <f t="shared" si="6"/>
        <v>325.41441265999998</v>
      </c>
      <c r="I12" s="8">
        <f t="shared" si="6"/>
        <v>188.90594134999998</v>
      </c>
      <c r="J12" s="8">
        <f t="shared" si="6"/>
        <v>204.43327632</v>
      </c>
      <c r="K12" s="8">
        <f t="shared" si="6"/>
        <v>189.34430950999999</v>
      </c>
      <c r="L12" s="8">
        <f t="shared" si="6"/>
        <v>182.04946805</v>
      </c>
      <c r="M12" s="8">
        <f t="shared" si="6"/>
        <v>184.66852263999999</v>
      </c>
      <c r="N12" s="8">
        <f t="shared" si="6"/>
        <v>183.38758408999999</v>
      </c>
      <c r="O12" s="8">
        <f t="shared" si="6"/>
        <v>0</v>
      </c>
      <c r="P12" s="8">
        <f>SUM(D12:O12)</f>
        <v>2683.1266336899998</v>
      </c>
      <c r="Q12" s="8">
        <f t="shared" si="1"/>
        <v>84.213698200000181</v>
      </c>
      <c r="R12" s="8">
        <f t="shared" si="2"/>
        <v>3.2403431854142704</v>
      </c>
      <c r="S12" s="1"/>
      <c r="T12" s="6"/>
      <c r="U12" s="6" t="e">
        <f>C12-#REF!</f>
        <v>#REF!</v>
      </c>
      <c r="V12" s="6" t="e">
        <f>P12-#REF!</f>
        <v>#REF!</v>
      </c>
      <c r="X12" s="29"/>
    </row>
    <row r="13" spans="1:26" ht="15" customHeight="1" x14ac:dyDescent="0.25">
      <c r="A13" s="1"/>
      <c r="B13" s="9" t="s">
        <v>7</v>
      </c>
      <c r="C13" s="10">
        <v>827.35705683999993</v>
      </c>
      <c r="D13" s="10">
        <v>4.39816027</v>
      </c>
      <c r="E13" s="10">
        <v>69.570822700000008</v>
      </c>
      <c r="F13" s="10">
        <v>45.552482980000001</v>
      </c>
      <c r="G13" s="10">
        <v>375.53939531999998</v>
      </c>
      <c r="H13" s="10">
        <v>169.14912463000002</v>
      </c>
      <c r="I13" s="10">
        <v>32.703294710000002</v>
      </c>
      <c r="J13" s="10">
        <v>26.799890520000002</v>
      </c>
      <c r="K13" s="10">
        <v>25.486120870000001</v>
      </c>
      <c r="L13" s="10">
        <v>22.7748925</v>
      </c>
      <c r="M13" s="10">
        <v>22.10447791</v>
      </c>
      <c r="N13" s="10">
        <v>15.174355100000001</v>
      </c>
      <c r="O13" s="10"/>
      <c r="P13" s="10">
        <f t="shared" si="5"/>
        <v>809.25301750999995</v>
      </c>
      <c r="Q13" s="10">
        <f t="shared" si="1"/>
        <v>-18.104039329999978</v>
      </c>
      <c r="R13" s="10">
        <f t="shared" si="2"/>
        <v>-2.1881773026927918</v>
      </c>
      <c r="S13" s="1"/>
      <c r="T13" s="6"/>
      <c r="U13" s="6" t="e">
        <f>C13-#REF!</f>
        <v>#REF!</v>
      </c>
      <c r="V13" s="6" t="e">
        <f>P13-#REF!</f>
        <v>#REF!</v>
      </c>
      <c r="X13" s="29"/>
    </row>
    <row r="14" spans="1:26" ht="15" customHeight="1" x14ac:dyDescent="0.25">
      <c r="A14" s="1"/>
      <c r="B14" s="9" t="s">
        <v>10</v>
      </c>
      <c r="C14" s="10">
        <v>1179.07972232</v>
      </c>
      <c r="D14" s="10">
        <v>162.55443195999999</v>
      </c>
      <c r="E14" s="10">
        <v>99.286079950000001</v>
      </c>
      <c r="F14" s="10">
        <v>100.29635997000001</v>
      </c>
      <c r="G14" s="10">
        <v>120.76525432999999</v>
      </c>
      <c r="H14" s="10">
        <v>110.22450323</v>
      </c>
      <c r="I14" s="10">
        <v>103.46554512</v>
      </c>
      <c r="J14" s="10">
        <v>124.64384728</v>
      </c>
      <c r="K14" s="10">
        <v>107.46502986</v>
      </c>
      <c r="L14" s="10">
        <v>103.09218543999999</v>
      </c>
      <c r="M14" s="10">
        <v>103.86150692</v>
      </c>
      <c r="N14" s="10">
        <v>105.31521717</v>
      </c>
      <c r="O14" s="10"/>
      <c r="P14" s="10">
        <f t="shared" si="5"/>
        <v>1240.9699612300001</v>
      </c>
      <c r="Q14" s="10">
        <f t="shared" si="1"/>
        <v>61.890238910000107</v>
      </c>
      <c r="R14" s="10">
        <f t="shared" si="2"/>
        <v>5.249029199503374</v>
      </c>
      <c r="S14" s="1"/>
      <c r="T14" s="6"/>
      <c r="U14" s="6" t="e">
        <f>C14-#REF!</f>
        <v>#REF!</v>
      </c>
      <c r="V14" s="6" t="e">
        <f>P14-#REF!</f>
        <v>#REF!</v>
      </c>
      <c r="X14" s="29"/>
    </row>
    <row r="15" spans="1:26" ht="15" customHeight="1" x14ac:dyDescent="0.25">
      <c r="A15" s="1"/>
      <c r="B15" s="9" t="s">
        <v>11</v>
      </c>
      <c r="C15" s="10">
        <v>592.47615632999998</v>
      </c>
      <c r="D15" s="10">
        <v>71.595245349999999</v>
      </c>
      <c r="E15" s="10">
        <v>57.800953100000001</v>
      </c>
      <c r="F15" s="10">
        <v>56.884065399999997</v>
      </c>
      <c r="G15" s="10">
        <v>60.679867739999999</v>
      </c>
      <c r="H15" s="10">
        <v>46.040784800000004</v>
      </c>
      <c r="I15" s="10">
        <v>52.737101519999996</v>
      </c>
      <c r="J15" s="10">
        <v>52.989538520000004</v>
      </c>
      <c r="K15" s="10">
        <v>56.39315878</v>
      </c>
      <c r="L15" s="10">
        <v>56.18239011</v>
      </c>
      <c r="M15" s="10">
        <v>58.702537810000003</v>
      </c>
      <c r="N15" s="10">
        <v>62.898011820000001</v>
      </c>
      <c r="O15" s="10"/>
      <c r="P15" s="10">
        <f t="shared" si="5"/>
        <v>632.90365494999992</v>
      </c>
      <c r="Q15" s="10">
        <f t="shared" si="1"/>
        <v>40.427498619999938</v>
      </c>
      <c r="R15" s="10">
        <f t="shared" si="2"/>
        <v>6.823481111952538</v>
      </c>
      <c r="S15" s="1"/>
      <c r="T15" s="6"/>
      <c r="U15" s="6" t="e">
        <f>C15-#REF!</f>
        <v>#REF!</v>
      </c>
      <c r="V15" s="6" t="e">
        <f>P15-#REF!</f>
        <v>#REF!</v>
      </c>
      <c r="X15" s="29"/>
    </row>
    <row r="16" spans="1:26" ht="21" customHeight="1" x14ac:dyDescent="0.25">
      <c r="A16" s="1"/>
      <c r="B16" s="7" t="s">
        <v>58</v>
      </c>
      <c r="C16" s="8">
        <v>291.22218705</v>
      </c>
      <c r="D16" s="8">
        <v>24.832606429999998</v>
      </c>
      <c r="E16" s="8">
        <v>22.086823989999999</v>
      </c>
      <c r="F16" s="8">
        <v>26.832951400000002</v>
      </c>
      <c r="G16" s="8">
        <v>23.00181529</v>
      </c>
      <c r="H16" s="8">
        <v>26.57229736</v>
      </c>
      <c r="I16" s="8">
        <v>26.73801203</v>
      </c>
      <c r="J16" s="8">
        <v>26.08535973</v>
      </c>
      <c r="K16" s="8">
        <v>28.85967277</v>
      </c>
      <c r="L16" s="8">
        <v>28.812290049999998</v>
      </c>
      <c r="M16" s="8">
        <v>29.326624500000001</v>
      </c>
      <c r="N16" s="8">
        <v>29.066674810000002</v>
      </c>
      <c r="O16" s="8"/>
      <c r="P16" s="8">
        <f t="shared" si="5"/>
        <v>292.21512835999999</v>
      </c>
      <c r="Q16" s="8">
        <f t="shared" si="1"/>
        <v>0.99294130999999197</v>
      </c>
      <c r="R16" s="8">
        <f t="shared" si="2"/>
        <v>0.34095661462411642</v>
      </c>
      <c r="S16" s="1"/>
      <c r="T16" s="6"/>
      <c r="U16" s="6" t="e">
        <f>C16-#REF!</f>
        <v>#REF!</v>
      </c>
      <c r="V16" s="6" t="e">
        <f>P16-#REF!</f>
        <v>#REF!</v>
      </c>
      <c r="X16" s="29"/>
      <c r="Y16" s="35"/>
    </row>
    <row r="17" spans="1:24" ht="21" customHeight="1" x14ac:dyDescent="0.25">
      <c r="A17" s="1"/>
      <c r="B17" s="7" t="s">
        <v>12</v>
      </c>
      <c r="C17" s="8">
        <f>SUM(C18:C23)</f>
        <v>208.05623901999999</v>
      </c>
      <c r="D17" s="8">
        <f>SUM(D18:D23)</f>
        <v>20.648874750000001</v>
      </c>
      <c r="E17" s="8">
        <f>SUM(E18:E23)</f>
        <v>16.830923349999999</v>
      </c>
      <c r="F17" s="8">
        <f t="shared" ref="F17:O17" si="7">SUM(F18:F23)</f>
        <v>18.536822860000001</v>
      </c>
      <c r="G17" s="8">
        <f t="shared" si="7"/>
        <v>20.761836049999999</v>
      </c>
      <c r="H17" s="8">
        <f t="shared" si="7"/>
        <v>18.35973357</v>
      </c>
      <c r="I17" s="8">
        <f t="shared" si="7"/>
        <v>19.433363979999999</v>
      </c>
      <c r="J17" s="8">
        <f t="shared" si="7"/>
        <v>18.949979530000004</v>
      </c>
      <c r="K17" s="8">
        <f t="shared" si="7"/>
        <v>20.61594689</v>
      </c>
      <c r="L17" s="8">
        <f t="shared" si="7"/>
        <v>18.874639039999998</v>
      </c>
      <c r="M17" s="8">
        <f t="shared" si="7"/>
        <v>18.698654860000001</v>
      </c>
      <c r="N17" s="8">
        <f t="shared" si="7"/>
        <v>20.925556369999999</v>
      </c>
      <c r="O17" s="8">
        <f t="shared" si="7"/>
        <v>0</v>
      </c>
      <c r="P17" s="8">
        <f>SUM(D17:O17)</f>
        <v>212.63633125000001</v>
      </c>
      <c r="Q17" s="8">
        <f t="shared" si="1"/>
        <v>4.5800922300000195</v>
      </c>
      <c r="R17" s="8">
        <f t="shared" si="2"/>
        <v>2.2013722114623753</v>
      </c>
      <c r="S17" s="1"/>
      <c r="T17" s="6"/>
      <c r="U17" s="6" t="e">
        <f>C17-#REF!</f>
        <v>#REF!</v>
      </c>
      <c r="V17" s="6" t="e">
        <f>P17-#REF!</f>
        <v>#REF!</v>
      </c>
      <c r="X17" s="29"/>
    </row>
    <row r="18" spans="1:24" ht="15" customHeight="1" x14ac:dyDescent="0.25">
      <c r="A18" s="1"/>
      <c r="B18" s="9" t="s">
        <v>13</v>
      </c>
      <c r="C18" s="10">
        <v>30.406187029999998</v>
      </c>
      <c r="D18" s="10">
        <v>2.3625418400000004</v>
      </c>
      <c r="E18" s="10">
        <v>2.0601267999999995</v>
      </c>
      <c r="F18" s="10">
        <v>2.7737387699999996</v>
      </c>
      <c r="G18" s="10">
        <v>2.6142807100000001</v>
      </c>
      <c r="H18" s="10">
        <v>2.5291298900000001</v>
      </c>
      <c r="I18" s="10">
        <v>2.7405380199999998</v>
      </c>
      <c r="J18" s="10">
        <v>2.8656020500000006</v>
      </c>
      <c r="K18" s="10">
        <v>3.75132997</v>
      </c>
      <c r="L18" s="10">
        <v>2.5807107699999996</v>
      </c>
      <c r="M18" s="10">
        <v>2.8033548399999999</v>
      </c>
      <c r="N18" s="10">
        <v>3.9851277599999997</v>
      </c>
      <c r="O18" s="10"/>
      <c r="P18" s="10">
        <f t="shared" si="5"/>
        <v>31.066481419999999</v>
      </c>
      <c r="Q18" s="10">
        <f t="shared" si="1"/>
        <v>0.66029439000000067</v>
      </c>
      <c r="R18" s="10">
        <f t="shared" si="2"/>
        <v>2.1715790583953423</v>
      </c>
      <c r="S18" s="1"/>
      <c r="T18" s="6"/>
      <c r="U18" s="6" t="e">
        <f>C18-#REF!</f>
        <v>#REF!</v>
      </c>
      <c r="V18" s="6" t="e">
        <f>P18-#REF!</f>
        <v>#REF!</v>
      </c>
      <c r="X18" s="29"/>
    </row>
    <row r="19" spans="1:24" ht="15" customHeight="1" x14ac:dyDescent="0.25">
      <c r="A19" s="1"/>
      <c r="B19" s="9" t="s">
        <v>14</v>
      </c>
      <c r="C19" s="10">
        <v>92.760026549999992</v>
      </c>
      <c r="D19" s="10">
        <v>10.16577852</v>
      </c>
      <c r="E19" s="10">
        <v>7.3657739999999992</v>
      </c>
      <c r="F19" s="10">
        <v>7.2878612300000007</v>
      </c>
      <c r="G19" s="10">
        <v>9.8639480399999986</v>
      </c>
      <c r="H19" s="10">
        <v>7.7983973499999992</v>
      </c>
      <c r="I19" s="10">
        <v>8.1124998799999997</v>
      </c>
      <c r="J19" s="10">
        <v>7.9804295400000003</v>
      </c>
      <c r="K19" s="10">
        <v>8.6541045299999997</v>
      </c>
      <c r="L19" s="10">
        <v>8.4429593199999999</v>
      </c>
      <c r="M19" s="10">
        <v>8.5023819199999995</v>
      </c>
      <c r="N19" s="10">
        <v>8.6304642200000004</v>
      </c>
      <c r="O19" s="10"/>
      <c r="P19" s="10">
        <f t="shared" si="5"/>
        <v>92.804598550000009</v>
      </c>
      <c r="Q19" s="10">
        <f t="shared" si="1"/>
        <v>4.4572000000016487E-2</v>
      </c>
      <c r="R19" s="10">
        <f t="shared" si="2"/>
        <v>4.8050870248501985E-2</v>
      </c>
      <c r="S19" s="1"/>
      <c r="T19" s="6"/>
      <c r="U19" s="6" t="e">
        <f>C19-#REF!</f>
        <v>#REF!</v>
      </c>
      <c r="V19" s="6" t="e">
        <f>P19-#REF!</f>
        <v>#REF!</v>
      </c>
      <c r="X19" s="29"/>
    </row>
    <row r="20" spans="1:24" ht="15" customHeight="1" x14ac:dyDescent="0.25">
      <c r="A20" s="1"/>
      <c r="B20" s="9" t="s">
        <v>15</v>
      </c>
      <c r="C20" s="10">
        <v>25.379451169999999</v>
      </c>
      <c r="D20" s="10">
        <v>1.9537621399999998</v>
      </c>
      <c r="E20" s="10">
        <v>2.1886162100000002</v>
      </c>
      <c r="F20" s="10">
        <v>3.0459992099999997</v>
      </c>
      <c r="G20" s="10">
        <v>1.8581097500000001</v>
      </c>
      <c r="H20" s="10">
        <v>2.2464928399999997</v>
      </c>
      <c r="I20" s="10">
        <v>2.3011597799999999</v>
      </c>
      <c r="J20" s="10">
        <v>2.3125294399999996</v>
      </c>
      <c r="K20" s="10">
        <v>2.34486704</v>
      </c>
      <c r="L20" s="10">
        <v>1.8216837399999999</v>
      </c>
      <c r="M20" s="10">
        <v>2.0357718300000003</v>
      </c>
      <c r="N20" s="10">
        <v>2.5052417899999999</v>
      </c>
      <c r="O20" s="10"/>
      <c r="P20" s="10">
        <f t="shared" si="5"/>
        <v>24.614233770000002</v>
      </c>
      <c r="Q20" s="10">
        <f t="shared" si="1"/>
        <v>-0.76521739999999738</v>
      </c>
      <c r="R20" s="10">
        <f t="shared" si="2"/>
        <v>-3.0151061773334535</v>
      </c>
      <c r="S20" s="1"/>
      <c r="T20" s="6"/>
      <c r="U20" s="6" t="e">
        <f>C20-#REF!</f>
        <v>#REF!</v>
      </c>
      <c r="V20" s="6" t="e">
        <f>P20-#REF!</f>
        <v>#REF!</v>
      </c>
      <c r="X20" s="29"/>
    </row>
    <row r="21" spans="1:24" ht="15" customHeight="1" x14ac:dyDescent="0.25">
      <c r="A21" s="1"/>
      <c r="B21" s="9" t="s">
        <v>16</v>
      </c>
      <c r="C21" s="10">
        <v>58.085161319999997</v>
      </c>
      <c r="D21" s="10">
        <v>6.0742252399999996</v>
      </c>
      <c r="E21" s="10">
        <v>5.1411396199999997</v>
      </c>
      <c r="F21" s="10">
        <v>5.3548621699999996</v>
      </c>
      <c r="G21" s="10">
        <v>5.9870857199999996</v>
      </c>
      <c r="H21" s="10">
        <v>5.6472697799999994</v>
      </c>
      <c r="I21" s="10">
        <v>6.163507570000001</v>
      </c>
      <c r="J21" s="10">
        <v>5.7261311099999999</v>
      </c>
      <c r="K21" s="10">
        <v>5.8015240299999995</v>
      </c>
      <c r="L21" s="10">
        <v>5.8319428599999998</v>
      </c>
      <c r="M21" s="10">
        <v>5.2907756100000007</v>
      </c>
      <c r="N21" s="10">
        <v>5.7097941699999994</v>
      </c>
      <c r="O21" s="10"/>
      <c r="P21" s="10">
        <f t="shared" si="5"/>
        <v>62.728257879999994</v>
      </c>
      <c r="Q21" s="10">
        <f t="shared" si="1"/>
        <v>4.6430965599999965</v>
      </c>
      <c r="R21" s="10">
        <f t="shared" si="2"/>
        <v>7.9936019019048095</v>
      </c>
      <c r="S21" s="1"/>
      <c r="T21" s="6"/>
      <c r="U21" s="6" t="e">
        <f>C21-#REF!</f>
        <v>#REF!</v>
      </c>
      <c r="V21" s="6" t="e">
        <f>P21-#REF!</f>
        <v>#REF!</v>
      </c>
      <c r="X21" s="29"/>
    </row>
    <row r="22" spans="1:24" ht="15" customHeight="1" x14ac:dyDescent="0.25">
      <c r="A22" s="1"/>
      <c r="B22" s="9" t="s">
        <v>17</v>
      </c>
      <c r="C22" s="10">
        <v>1.4254129499999999</v>
      </c>
      <c r="D22" s="10">
        <v>9.2567009999999991E-2</v>
      </c>
      <c r="E22" s="10">
        <v>7.5266720000000009E-2</v>
      </c>
      <c r="F22" s="10">
        <v>7.4361479999999994E-2</v>
      </c>
      <c r="G22" s="10">
        <v>7.053471E-2</v>
      </c>
      <c r="H22" s="10">
        <v>5.3145970000000001E-2</v>
      </c>
      <c r="I22" s="10">
        <v>0.11565873</v>
      </c>
      <c r="J22" s="10">
        <v>6.5287390000000001E-2</v>
      </c>
      <c r="K22" s="10">
        <v>6.4121319999999996E-2</v>
      </c>
      <c r="L22" s="10">
        <v>0.19734235</v>
      </c>
      <c r="M22" s="10">
        <v>6.6370659999999998E-2</v>
      </c>
      <c r="N22" s="10">
        <v>9.4928430000000008E-2</v>
      </c>
      <c r="O22" s="10"/>
      <c r="P22" s="10">
        <f t="shared" si="5"/>
        <v>0.96958476999999998</v>
      </c>
      <c r="Q22" s="10">
        <f t="shared" si="1"/>
        <v>-0.45582817999999992</v>
      </c>
      <c r="R22" s="10">
        <f t="shared" si="2"/>
        <v>-31.978675372634989</v>
      </c>
      <c r="S22" s="1"/>
      <c r="T22" s="6"/>
      <c r="U22" s="6" t="e">
        <f>C22-#REF!</f>
        <v>#REF!</v>
      </c>
      <c r="V22" s="6" t="e">
        <f>P22-#REF!</f>
        <v>#REF!</v>
      </c>
      <c r="X22" s="29"/>
    </row>
    <row r="23" spans="1:24" ht="15" customHeight="1" x14ac:dyDescent="0.25">
      <c r="A23" s="1"/>
      <c r="B23" s="9" t="s">
        <v>18</v>
      </c>
      <c r="C23" s="10">
        <v>0</v>
      </c>
      <c r="D23" s="10">
        <v>0</v>
      </c>
      <c r="E23" s="10">
        <v>0</v>
      </c>
      <c r="F23" s="10">
        <v>0</v>
      </c>
      <c r="G23" s="10">
        <v>0.36787712</v>
      </c>
      <c r="H23" s="10">
        <v>8.5297740000000011E-2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/>
      <c r="P23" s="10">
        <f t="shared" si="5"/>
        <v>0.45317486000000001</v>
      </c>
      <c r="Q23" s="10">
        <f t="shared" si="1"/>
        <v>0.45317486000000001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  <c r="X23" s="29"/>
    </row>
    <row r="24" spans="1:24" ht="21" customHeight="1" x14ac:dyDescent="0.25">
      <c r="A24" s="1"/>
      <c r="B24" s="7" t="s">
        <v>19</v>
      </c>
      <c r="C24" s="8">
        <f>SUM(C25:C29,C32)</f>
        <v>64.737907989999997</v>
      </c>
      <c r="D24" s="8">
        <f>SUM(D25:D29,D32)</f>
        <v>6.5597794199999999</v>
      </c>
      <c r="E24" s="8">
        <f t="shared" ref="E24:O24" si="8">SUM(E25:E29,E32)</f>
        <v>6.2591803800000001</v>
      </c>
      <c r="F24" s="8">
        <f t="shared" si="8"/>
        <v>7.9224063699999991</v>
      </c>
      <c r="G24" s="8">
        <f t="shared" si="8"/>
        <v>5.9153449599999997</v>
      </c>
      <c r="H24" s="8">
        <f t="shared" si="8"/>
        <v>7.2771327199999991</v>
      </c>
      <c r="I24" s="8">
        <f t="shared" si="8"/>
        <v>7.5881947999999992</v>
      </c>
      <c r="J24" s="8">
        <f t="shared" si="8"/>
        <v>7.6807493499999993</v>
      </c>
      <c r="K24" s="8">
        <f t="shared" si="8"/>
        <v>7.6753537299999994</v>
      </c>
      <c r="L24" s="8">
        <f t="shared" si="8"/>
        <v>8.0239755699999993</v>
      </c>
      <c r="M24" s="8">
        <f t="shared" si="8"/>
        <v>8.0887834499999993</v>
      </c>
      <c r="N24" s="8">
        <f t="shared" si="8"/>
        <v>9.249103400000001</v>
      </c>
      <c r="O24" s="8">
        <f t="shared" si="8"/>
        <v>0</v>
      </c>
      <c r="P24" s="8">
        <f>SUM(D24:O24)</f>
        <v>82.240004149999976</v>
      </c>
      <c r="Q24" s="8">
        <f t="shared" si="1"/>
        <v>17.502096159999979</v>
      </c>
      <c r="R24" s="8">
        <f t="shared" si="2"/>
        <v>27.035313162580898</v>
      </c>
      <c r="S24" s="1"/>
      <c r="T24" s="6"/>
      <c r="U24" s="6" t="e">
        <f>C24-#REF!</f>
        <v>#REF!</v>
      </c>
      <c r="V24" s="6" t="e">
        <f>P24-#REF!</f>
        <v>#REF!</v>
      </c>
      <c r="X24" s="29"/>
    </row>
    <row r="25" spans="1:24" ht="15" customHeight="1" x14ac:dyDescent="0.25">
      <c r="A25" s="1"/>
      <c r="B25" s="9" t="s">
        <v>20</v>
      </c>
      <c r="C25" s="10">
        <v>42.587003089999996</v>
      </c>
      <c r="D25" s="10">
        <v>4.7515609799999998</v>
      </c>
      <c r="E25" s="10">
        <v>4.1715257299999999</v>
      </c>
      <c r="F25" s="10">
        <v>5.1748501399999993</v>
      </c>
      <c r="G25" s="10">
        <v>3.4384975599999996</v>
      </c>
      <c r="H25" s="10">
        <v>4.5288045599999993</v>
      </c>
      <c r="I25" s="10">
        <v>4.4675597500000004</v>
      </c>
      <c r="J25" s="10">
        <v>4.6214078199999999</v>
      </c>
      <c r="K25" s="10">
        <v>4.3372806499999994</v>
      </c>
      <c r="L25" s="10">
        <v>4.46991681</v>
      </c>
      <c r="M25" s="10">
        <v>4.9589258900000006</v>
      </c>
      <c r="N25" s="10">
        <v>4.9924015800000001</v>
      </c>
      <c r="O25" s="10"/>
      <c r="P25" s="10">
        <f t="shared" ref="P25:P47" si="9">SUM(D25:O25)</f>
        <v>49.912731469999997</v>
      </c>
      <c r="Q25" s="10">
        <f t="shared" si="1"/>
        <v>7.325728380000001</v>
      </c>
      <c r="R25" s="10">
        <f t="shared" si="2"/>
        <v>17.201793618861576</v>
      </c>
      <c r="S25" s="1"/>
      <c r="T25" s="6"/>
      <c r="U25" s="6" t="e">
        <f>C25-#REF!</f>
        <v>#REF!</v>
      </c>
      <c r="V25" s="6" t="e">
        <f>P25-#REF!</f>
        <v>#REF!</v>
      </c>
    </row>
    <row r="26" spans="1:24" ht="15" customHeight="1" x14ac:dyDescent="0.25">
      <c r="A26" s="1"/>
      <c r="B26" s="9" t="s">
        <v>21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0.44282390999999999</v>
      </c>
      <c r="O26" s="10"/>
      <c r="P26" s="10">
        <f t="shared" si="9"/>
        <v>0.44282390999999999</v>
      </c>
      <c r="Q26" s="10">
        <f t="shared" si="1"/>
        <v>0.44282390999999999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4" ht="15" hidden="1" customHeight="1" x14ac:dyDescent="0.25">
      <c r="A27" s="21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9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4" ht="15" customHeight="1" x14ac:dyDescent="0.25">
      <c r="A28" s="1"/>
      <c r="B28" s="9" t="s">
        <v>23</v>
      </c>
      <c r="C28" s="10">
        <v>22.150892639999999</v>
      </c>
      <c r="D28" s="10">
        <v>1.8082015499999999</v>
      </c>
      <c r="E28" s="10">
        <v>1.79891629</v>
      </c>
      <c r="F28" s="10">
        <v>2.4568461500000001</v>
      </c>
      <c r="G28" s="10">
        <v>1.92301035</v>
      </c>
      <c r="H28" s="10">
        <v>2.2162940799999999</v>
      </c>
      <c r="I28" s="10">
        <v>2.2648306899999997</v>
      </c>
      <c r="J28" s="10">
        <v>2.06315085</v>
      </c>
      <c r="K28" s="10">
        <v>2.23723845</v>
      </c>
      <c r="L28" s="10">
        <v>2.3563590899999998</v>
      </c>
      <c r="M28" s="10">
        <v>2.0144093399999998</v>
      </c>
      <c r="N28" s="10">
        <v>2.29363223</v>
      </c>
      <c r="O28" s="10"/>
      <c r="P28" s="10">
        <f t="shared" si="9"/>
        <v>23.432889070000002</v>
      </c>
      <c r="Q28" s="10">
        <f t="shared" si="1"/>
        <v>1.2819964300000031</v>
      </c>
      <c r="R28" s="10">
        <f t="shared" si="2"/>
        <v>5.7875610289626831</v>
      </c>
      <c r="S28" s="1"/>
      <c r="T28" s="6"/>
      <c r="U28" s="6" t="e">
        <f>C28-#REF!</f>
        <v>#REF!</v>
      </c>
      <c r="V28" s="6" t="e">
        <f>P28-#REF!</f>
        <v>#REF!</v>
      </c>
    </row>
    <row r="29" spans="1:24" ht="15" hidden="1" customHeight="1" x14ac:dyDescent="0.25">
      <c r="A29" s="21"/>
      <c r="B29" s="9" t="s">
        <v>24</v>
      </c>
      <c r="C29" s="10">
        <f>+C30+C31</f>
        <v>1.226E-5</v>
      </c>
      <c r="D29" s="10">
        <f>+D30+D31</f>
        <v>1.6889999999999999E-5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1.6889999999999999E-5</v>
      </c>
      <c r="Q29" s="10">
        <f t="shared" si="1"/>
        <v>4.6299999999999997E-6</v>
      </c>
      <c r="R29" s="10">
        <f t="shared" si="2"/>
        <v>37.765089722675363</v>
      </c>
      <c r="S29" s="1"/>
      <c r="T29" s="6"/>
      <c r="U29" s="6" t="e">
        <f>C29-#REF!</f>
        <v>#REF!</v>
      </c>
      <c r="V29" s="6" t="e">
        <f>P29-#REF!</f>
        <v>#REF!</v>
      </c>
    </row>
    <row r="30" spans="1:24" ht="15" hidden="1" customHeight="1" x14ac:dyDescent="0.25">
      <c r="A30" s="21"/>
      <c r="B30" s="11" t="s">
        <v>25</v>
      </c>
      <c r="C30" s="10">
        <v>1.226E-5</v>
      </c>
      <c r="D30" s="10">
        <v>1.6889999999999999E-5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/>
      <c r="P30" s="10">
        <f t="shared" si="9"/>
        <v>1.6889999999999999E-5</v>
      </c>
      <c r="Q30" s="10">
        <f t="shared" si="1"/>
        <v>4.6299999999999997E-6</v>
      </c>
      <c r="R30" s="10">
        <f t="shared" si="2"/>
        <v>37.765089722675363</v>
      </c>
      <c r="S30" s="1"/>
      <c r="T30" s="6"/>
      <c r="U30" s="6" t="e">
        <f>C30-#REF!</f>
        <v>#REF!</v>
      </c>
      <c r="V30" s="6" t="e">
        <f>P30-#REF!</f>
        <v>#REF!</v>
      </c>
    </row>
    <row r="31" spans="1:24" ht="15" hidden="1" customHeight="1" x14ac:dyDescent="0.25">
      <c r="A31" s="21"/>
      <c r="B31" s="11" t="s">
        <v>26</v>
      </c>
      <c r="C31" s="10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/>
      <c r="P31" s="10">
        <f t="shared" si="9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4" ht="15" customHeight="1" x14ac:dyDescent="0.25">
      <c r="A32" s="1"/>
      <c r="B32" s="9" t="s">
        <v>62</v>
      </c>
      <c r="C32" s="10">
        <v>0</v>
      </c>
      <c r="D32" s="10">
        <v>0</v>
      </c>
      <c r="E32" s="10">
        <v>0.28873836000000003</v>
      </c>
      <c r="F32" s="10">
        <v>0.29071007999999998</v>
      </c>
      <c r="G32" s="10">
        <v>0.55383704999999994</v>
      </c>
      <c r="H32" s="10">
        <v>0.53203407999999996</v>
      </c>
      <c r="I32" s="10">
        <v>0.85580435999999993</v>
      </c>
      <c r="J32" s="10">
        <v>0.99619068</v>
      </c>
      <c r="K32" s="10">
        <v>1.10083463</v>
      </c>
      <c r="L32" s="10">
        <v>1.19769967</v>
      </c>
      <c r="M32" s="10">
        <v>1.11544822</v>
      </c>
      <c r="N32" s="10">
        <v>1.5202456799999999</v>
      </c>
      <c r="O32" s="10"/>
      <c r="P32" s="10">
        <f t="shared" ref="P32" si="11">SUM(D32:O32)</f>
        <v>8.4515428099999994</v>
      </c>
      <c r="Q32" s="10">
        <f t="shared" ref="Q32" si="12">+P32-C32</f>
        <v>8.4515428099999994</v>
      </c>
      <c r="R32" s="10" t="str">
        <f t="shared" ref="R32" si="13">IF(ISNUMBER(+Q32/C32*100), +Q32/C32*100, "")</f>
        <v/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7" t="s">
        <v>27</v>
      </c>
      <c r="C33" s="8">
        <f>SUM(C34:C40)</f>
        <v>134.28062094000001</v>
      </c>
      <c r="D33" s="8">
        <f>SUM(D34:D40)</f>
        <v>16.346598629999999</v>
      </c>
      <c r="E33" s="8">
        <f>SUM(E34:E40)</f>
        <v>15.177087790000002</v>
      </c>
      <c r="F33" s="8">
        <f t="shared" ref="F33:O33" si="14">SUM(F34:F40)</f>
        <v>14.188688989999999</v>
      </c>
      <c r="G33" s="8">
        <f t="shared" si="14"/>
        <v>16.364873340000003</v>
      </c>
      <c r="H33" s="8">
        <f t="shared" si="14"/>
        <v>14.880168980000001</v>
      </c>
      <c r="I33" s="8">
        <f t="shared" si="14"/>
        <v>6.1346577499999997</v>
      </c>
      <c r="J33" s="8">
        <f t="shared" si="14"/>
        <v>6.5372626600000006</v>
      </c>
      <c r="K33" s="8">
        <f t="shared" si="14"/>
        <v>6.2624733300000006</v>
      </c>
      <c r="L33" s="8">
        <f t="shared" si="14"/>
        <v>6.3573898500000006</v>
      </c>
      <c r="M33" s="8">
        <f t="shared" si="14"/>
        <v>6.2481743099999996</v>
      </c>
      <c r="N33" s="8">
        <f t="shared" si="14"/>
        <v>5.4146800600000002</v>
      </c>
      <c r="O33" s="8">
        <f t="shared" si="14"/>
        <v>0</v>
      </c>
      <c r="P33" s="8">
        <f>SUM(D33:O33)</f>
        <v>113.91205569</v>
      </c>
      <c r="Q33" s="8">
        <f t="shared" si="1"/>
        <v>-20.368565250000003</v>
      </c>
      <c r="R33" s="8">
        <f t="shared" si="2"/>
        <v>-15.1686558398484</v>
      </c>
      <c r="S33" s="1"/>
      <c r="T33" s="6"/>
      <c r="U33" s="6" t="e">
        <f>C33-#REF!</f>
        <v>#REF!</v>
      </c>
      <c r="V33" s="6" t="e">
        <f>P33-#REF!</f>
        <v>#REF!</v>
      </c>
      <c r="X33" s="24"/>
      <c r="Y33" s="24"/>
    </row>
    <row r="34" spans="1:25" ht="15" customHeight="1" x14ac:dyDescent="0.25">
      <c r="A34" s="1"/>
      <c r="B34" s="9" t="s">
        <v>28</v>
      </c>
      <c r="C34" s="10">
        <v>13.21533256</v>
      </c>
      <c r="D34" s="10">
        <v>1.0556147699999998</v>
      </c>
      <c r="E34" s="10">
        <v>1.4674724400000001</v>
      </c>
      <c r="F34" s="10">
        <v>1.36012669</v>
      </c>
      <c r="G34" s="10">
        <v>1.4942539300000002</v>
      </c>
      <c r="H34" s="10">
        <v>1.43403258</v>
      </c>
      <c r="I34" s="10">
        <v>1.4850260499999999</v>
      </c>
      <c r="J34" s="10">
        <v>1.6596225899999999</v>
      </c>
      <c r="K34" s="10">
        <v>1.6524121299999999</v>
      </c>
      <c r="L34" s="10">
        <v>1.6897141499999999</v>
      </c>
      <c r="M34" s="10">
        <v>1.5807042899999999</v>
      </c>
      <c r="N34" s="10">
        <v>1.1055442</v>
      </c>
      <c r="O34" s="10"/>
      <c r="P34" s="10">
        <f t="shared" si="9"/>
        <v>15.984523820000001</v>
      </c>
      <c r="Q34" s="10">
        <f t="shared" si="1"/>
        <v>2.7691912600000013</v>
      </c>
      <c r="R34" s="10">
        <f t="shared" si="2"/>
        <v>20.954381945572479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9" t="s">
        <v>29</v>
      </c>
      <c r="C35" s="10">
        <v>99.034393940000001</v>
      </c>
      <c r="D35" s="10">
        <v>10.052885</v>
      </c>
      <c r="E35" s="10">
        <v>9.105147800000001</v>
      </c>
      <c r="F35" s="10">
        <v>8.5397081999999997</v>
      </c>
      <c r="G35" s="10">
        <v>9.7705795999999996</v>
      </c>
      <c r="H35" s="10">
        <v>8.9555576000000006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/>
      <c r="P35" s="10">
        <f t="shared" si="9"/>
        <v>46.423878199999997</v>
      </c>
      <c r="Q35" s="10">
        <f t="shared" si="1"/>
        <v>-52.610515740000004</v>
      </c>
      <c r="R35" s="10">
        <f t="shared" si="2"/>
        <v>-53.123479275163831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30</v>
      </c>
      <c r="C36" s="10">
        <v>20.793670600000002</v>
      </c>
      <c r="D36" s="10">
        <v>5.0864925000000003</v>
      </c>
      <c r="E36" s="10">
        <v>4.5588239000000002</v>
      </c>
      <c r="F36" s="10">
        <v>4.2888541</v>
      </c>
      <c r="G36" s="10">
        <v>4.9027897999999999</v>
      </c>
      <c r="H36" s="10">
        <v>4.4905788000000006</v>
      </c>
      <c r="I36" s="10">
        <v>4.6496316999999996</v>
      </c>
      <c r="J36" s="10">
        <v>4.6788415000000008</v>
      </c>
      <c r="K36" s="10">
        <v>4.6100612000000005</v>
      </c>
      <c r="L36" s="10">
        <v>4.6676757000000002</v>
      </c>
      <c r="M36" s="10">
        <v>4.4683986999999998</v>
      </c>
      <c r="N36" s="10">
        <v>4.3091358600000005</v>
      </c>
      <c r="O36" s="10"/>
      <c r="P36" s="10">
        <f t="shared" si="9"/>
        <v>50.711283760000008</v>
      </c>
      <c r="Q36" s="10">
        <f t="shared" si="1"/>
        <v>29.917613160000005</v>
      </c>
      <c r="R36" s="10">
        <f t="shared" si="2"/>
        <v>143.87846059271519</v>
      </c>
      <c r="S36" s="1"/>
      <c r="T36" s="6"/>
      <c r="U36" s="6" t="e">
        <f>C36-#REF!</f>
        <v>#REF!</v>
      </c>
      <c r="V36" s="6" t="e">
        <f>P36-#REF!</f>
        <v>#REF!</v>
      </c>
      <c r="Y36" s="24"/>
    </row>
    <row r="37" spans="1:25" ht="15" customHeight="1" x14ac:dyDescent="0.25">
      <c r="A37" s="1"/>
      <c r="B37" s="9" t="s">
        <v>31</v>
      </c>
      <c r="C37" s="10">
        <v>1.23722299</v>
      </c>
      <c r="D37" s="10">
        <v>0.15160636</v>
      </c>
      <c r="E37" s="10">
        <v>4.5643650000000001E-2</v>
      </c>
      <c r="F37" s="10">
        <v>0</v>
      </c>
      <c r="G37" s="10">
        <v>0.19725001</v>
      </c>
      <c r="H37" s="10">
        <v>0</v>
      </c>
      <c r="I37" s="10">
        <v>0</v>
      </c>
      <c r="J37" s="10">
        <v>0.19879857000000001</v>
      </c>
      <c r="K37" s="10">
        <v>0</v>
      </c>
      <c r="L37" s="10">
        <v>0</v>
      </c>
      <c r="M37" s="10">
        <v>0.19907132</v>
      </c>
      <c r="N37" s="10">
        <v>0</v>
      </c>
      <c r="O37" s="10"/>
      <c r="P37" s="10">
        <f t="shared" si="9"/>
        <v>0.79236991000000012</v>
      </c>
      <c r="Q37" s="10">
        <f t="shared" si="1"/>
        <v>-0.4448530799999999</v>
      </c>
      <c r="R37" s="10">
        <f t="shared" si="2"/>
        <v>-35.95577220885621</v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9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33</v>
      </c>
      <c r="C39" s="10">
        <v>8.4999999999999991E-7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f t="shared" si="9"/>
        <v>0</v>
      </c>
      <c r="Q39" s="10">
        <f t="shared" si="1"/>
        <v>-8.4999999999999991E-7</v>
      </c>
      <c r="R39" s="10">
        <f t="shared" si="2"/>
        <v>-100</v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1"/>
      <c r="B40" s="9" t="s">
        <v>34</v>
      </c>
      <c r="C40" s="10"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f t="shared" si="9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 x14ac:dyDescent="0.4">
      <c r="A41" s="1"/>
      <c r="B41" s="3" t="s">
        <v>35</v>
      </c>
      <c r="C41" s="5">
        <f>SUM(C42:C43,C45:C47)</f>
        <v>207.77154512000001</v>
      </c>
      <c r="D41" s="5">
        <f t="shared" ref="D41:O41" si="15">SUM(D42:D43,D45:D48)</f>
        <v>17.765962609999999</v>
      </c>
      <c r="E41" s="5">
        <f t="shared" si="15"/>
        <v>24.457966549999998</v>
      </c>
      <c r="F41" s="5">
        <f t="shared" si="15"/>
        <v>36.54167348</v>
      </c>
      <c r="G41" s="5">
        <f t="shared" si="15"/>
        <v>17.58616902</v>
      </c>
      <c r="H41" s="5">
        <f t="shared" si="15"/>
        <v>23.270598900000003</v>
      </c>
      <c r="I41" s="5">
        <f t="shared" si="15"/>
        <v>30.84785424</v>
      </c>
      <c r="J41" s="5">
        <f t="shared" si="15"/>
        <v>21.284756759999997</v>
      </c>
      <c r="K41" s="5">
        <f t="shared" si="15"/>
        <v>27.024437850000002</v>
      </c>
      <c r="L41" s="5">
        <f t="shared" si="15"/>
        <v>46.578905869999993</v>
      </c>
      <c r="M41" s="5">
        <f t="shared" si="15"/>
        <v>22.465693430000002</v>
      </c>
      <c r="N41" s="5">
        <f t="shared" si="15"/>
        <v>17.72306772</v>
      </c>
      <c r="O41" s="5">
        <f t="shared" si="15"/>
        <v>0</v>
      </c>
      <c r="P41" s="5">
        <f>SUM(D41:O41)</f>
        <v>285.54708643000004</v>
      </c>
      <c r="Q41" s="5">
        <f t="shared" si="1"/>
        <v>77.775541310000023</v>
      </c>
      <c r="R41" s="5">
        <f t="shared" si="2"/>
        <v>37.433201579687044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 x14ac:dyDescent="0.25">
      <c r="A42" s="1"/>
      <c r="B42" s="7" t="s">
        <v>59</v>
      </c>
      <c r="C42" s="8">
        <v>47.726089639999998</v>
      </c>
      <c r="D42" s="8">
        <v>4.5988251600000005</v>
      </c>
      <c r="E42" s="8">
        <v>4.3859761600000002</v>
      </c>
      <c r="F42" s="8">
        <v>4.6670437700000003</v>
      </c>
      <c r="G42" s="8">
        <v>3.6552285499999999</v>
      </c>
      <c r="H42" s="8">
        <v>4.2429778100000002</v>
      </c>
      <c r="I42" s="8">
        <v>4.4060126099999994</v>
      </c>
      <c r="J42" s="8">
        <v>4.2189906499999994</v>
      </c>
      <c r="K42" s="8">
        <v>4.2800235500000001</v>
      </c>
      <c r="L42" s="8">
        <v>13.267016610000001</v>
      </c>
      <c r="M42" s="8">
        <v>4.56536805</v>
      </c>
      <c r="N42" s="8">
        <v>4.8409291700000008</v>
      </c>
      <c r="O42" s="8"/>
      <c r="P42" s="8">
        <f t="shared" si="9"/>
        <v>57.128392089999998</v>
      </c>
      <c r="Q42" s="8">
        <f t="shared" si="1"/>
        <v>9.4023024500000005</v>
      </c>
      <c r="R42" s="8">
        <f t="shared" si="2"/>
        <v>19.700550623195788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7" t="s">
        <v>60</v>
      </c>
      <c r="C43" s="8">
        <v>15.431530720000001</v>
      </c>
      <c r="D43" s="8">
        <v>1.30118965</v>
      </c>
      <c r="E43" s="8">
        <v>1.3433796</v>
      </c>
      <c r="F43" s="8">
        <v>1.3631245699999999</v>
      </c>
      <c r="G43" s="8">
        <v>1.1844358800000001</v>
      </c>
      <c r="H43" s="8">
        <v>1.3826508200000001</v>
      </c>
      <c r="I43" s="8">
        <v>1.2670347200000001</v>
      </c>
      <c r="J43" s="8">
        <v>1.1636710000000001</v>
      </c>
      <c r="K43" s="8">
        <v>1.20565013</v>
      </c>
      <c r="L43" s="8">
        <v>1.2136555</v>
      </c>
      <c r="M43" s="8">
        <v>1.4567786200000001</v>
      </c>
      <c r="N43" s="8">
        <v>0.94339333999999997</v>
      </c>
      <c r="O43" s="8"/>
      <c r="P43" s="8">
        <f t="shared" si="9"/>
        <v>13.824963830000002</v>
      </c>
      <c r="Q43" s="8">
        <f t="shared" si="1"/>
        <v>-1.6065668899999999</v>
      </c>
      <c r="R43" s="8">
        <f t="shared" si="2"/>
        <v>-10.410936666949135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15" customHeight="1" x14ac:dyDescent="0.25">
      <c r="A44" s="1"/>
      <c r="B44" s="11" t="s">
        <v>63</v>
      </c>
      <c r="C44" s="10">
        <v>5.9108673600000001</v>
      </c>
      <c r="D44" s="10">
        <v>0.73538136999999992</v>
      </c>
      <c r="E44" s="10">
        <v>0.56376111000000007</v>
      </c>
      <c r="F44" s="10">
        <v>0.59312399000000005</v>
      </c>
      <c r="G44" s="10">
        <v>0.43280349000000001</v>
      </c>
      <c r="H44" s="10">
        <v>0.53308886</v>
      </c>
      <c r="I44" s="10">
        <v>0.51160285999999999</v>
      </c>
      <c r="J44" s="10">
        <v>0.49167358999999999</v>
      </c>
      <c r="K44" s="10">
        <v>0.46396030999999999</v>
      </c>
      <c r="L44" s="10">
        <v>0.45433076999999999</v>
      </c>
      <c r="M44" s="10">
        <v>0.49470472999999998</v>
      </c>
      <c r="N44" s="10">
        <v>0.50896346000000003</v>
      </c>
      <c r="O44" s="10"/>
      <c r="P44" s="10">
        <f t="shared" si="9"/>
        <v>5.7833945399999998</v>
      </c>
      <c r="Q44" s="10">
        <f t="shared" si="1"/>
        <v>-0.12747282000000038</v>
      </c>
      <c r="R44" s="10">
        <f t="shared" si="2"/>
        <v>-2.1565840042805555</v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21" customHeight="1" x14ac:dyDescent="0.25">
      <c r="A45" s="1"/>
      <c r="B45" s="7" t="s">
        <v>64</v>
      </c>
      <c r="C45" s="8">
        <v>115.08096545000001</v>
      </c>
      <c r="D45" s="8">
        <v>6.1905871999999995</v>
      </c>
      <c r="E45" s="8">
        <v>10.829319659999999</v>
      </c>
      <c r="F45" s="8">
        <v>14.84703556</v>
      </c>
      <c r="G45" s="8">
        <v>8.3565751800000001</v>
      </c>
      <c r="H45" s="8">
        <v>10.68154135</v>
      </c>
      <c r="I45" s="8">
        <v>21.03586765</v>
      </c>
      <c r="J45" s="8">
        <v>11.79370147</v>
      </c>
      <c r="K45" s="8">
        <v>7.3047300499999999</v>
      </c>
      <c r="L45" s="8">
        <v>27.874462699999999</v>
      </c>
      <c r="M45" s="8">
        <v>12.419937970000001</v>
      </c>
      <c r="N45" s="8">
        <v>7.8646699099999999</v>
      </c>
      <c r="O45" s="8"/>
      <c r="P45" s="8">
        <f t="shared" si="9"/>
        <v>139.19842869999999</v>
      </c>
      <c r="Q45" s="8">
        <f t="shared" si="1"/>
        <v>24.117463249999986</v>
      </c>
      <c r="R45" s="8">
        <f t="shared" si="2"/>
        <v>20.956952486185443</v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7" t="s">
        <v>61</v>
      </c>
      <c r="C46" s="8">
        <v>11.293045190000001</v>
      </c>
      <c r="D46" s="8">
        <v>1.1964278300000002</v>
      </c>
      <c r="E46" s="8">
        <v>3.83007571</v>
      </c>
      <c r="F46" s="8">
        <v>11.908184279999999</v>
      </c>
      <c r="G46" s="8">
        <v>8.1424400000000008E-2</v>
      </c>
      <c r="H46" s="8">
        <v>2.8826941700000002</v>
      </c>
      <c r="I46" s="8">
        <v>0</v>
      </c>
      <c r="J46" s="8">
        <v>0</v>
      </c>
      <c r="K46" s="8">
        <v>10</v>
      </c>
      <c r="L46" s="8">
        <v>0</v>
      </c>
      <c r="M46" s="8">
        <v>0</v>
      </c>
      <c r="N46" s="8">
        <v>0</v>
      </c>
      <c r="O46" s="8"/>
      <c r="P46" s="8">
        <f t="shared" si="9"/>
        <v>29.898806390000001</v>
      </c>
      <c r="Q46" s="8">
        <f t="shared" si="1"/>
        <v>18.6057612</v>
      </c>
      <c r="R46" s="8">
        <f t="shared" si="2"/>
        <v>164.7541552076265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21" customHeight="1" x14ac:dyDescent="0.25">
      <c r="A47" s="1"/>
      <c r="B47" s="7" t="s">
        <v>65</v>
      </c>
      <c r="C47" s="8">
        <v>18.239914120000002</v>
      </c>
      <c r="D47" s="8">
        <v>4.4789327700000001</v>
      </c>
      <c r="E47" s="8">
        <v>4.0692154199999999</v>
      </c>
      <c r="F47" s="8">
        <v>3.7562853</v>
      </c>
      <c r="G47" s="8">
        <v>4.3085050100000002</v>
      </c>
      <c r="H47" s="8">
        <v>4.0807347500000004</v>
      </c>
      <c r="I47" s="8">
        <v>4.1389392599999999</v>
      </c>
      <c r="J47" s="8">
        <v>4.1083936400000001</v>
      </c>
      <c r="K47" s="8">
        <v>4.2340341200000005</v>
      </c>
      <c r="L47" s="8">
        <v>4.2237710599999998</v>
      </c>
      <c r="M47" s="8">
        <v>4.0236087899999999</v>
      </c>
      <c r="N47" s="8">
        <v>4.0740752999999996</v>
      </c>
      <c r="O47" s="8"/>
      <c r="P47" s="8">
        <f t="shared" si="9"/>
        <v>45.496495419999988</v>
      </c>
      <c r="Q47" s="8">
        <f t="shared" si="1"/>
        <v>27.256581299999986</v>
      </c>
      <c r="R47" s="8">
        <f t="shared" si="2"/>
        <v>149.4337150968997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6" customHeight="1" x14ac:dyDescent="0.25">
      <c r="A48" s="1"/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S48" s="1"/>
      <c r="T48" s="6"/>
      <c r="U48" s="6"/>
      <c r="V48" s="6"/>
    </row>
    <row r="49" spans="1:26" ht="6" customHeight="1" x14ac:dyDescent="0.2">
      <c r="A49" s="1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1"/>
      <c r="T49" s="1"/>
      <c r="U49" s="6"/>
      <c r="V49" s="6"/>
    </row>
    <row r="50" spans="1:26" ht="21" customHeight="1" x14ac:dyDescent="0.2">
      <c r="A50" s="1"/>
      <c r="B50" s="12" t="s">
        <v>36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6" ht="21" customHeight="1" x14ac:dyDescent="0.2">
      <c r="A52" s="1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1"/>
      <c r="T52" s="1"/>
      <c r="U52" s="1"/>
      <c r="V52" s="1"/>
    </row>
    <row r="53" spans="1:26" ht="36" customHeight="1" x14ac:dyDescent="0.2">
      <c r="A53" s="1"/>
      <c r="B53" s="36" t="s">
        <v>70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1"/>
      <c r="T53" s="1"/>
      <c r="U53" s="1"/>
    </row>
    <row r="54" spans="1:26" ht="24" customHeight="1" x14ac:dyDescent="0.2">
      <c r="A54" s="1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1"/>
      <c r="T54" s="1"/>
      <c r="U54" s="1"/>
    </row>
    <row r="56" spans="1:26" ht="15" x14ac:dyDescent="0.25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P56" s="14"/>
      <c r="Q56" s="14"/>
      <c r="R56" s="14"/>
      <c r="S56" s="14"/>
      <c r="X56" s="14"/>
      <c r="Y56" s="14"/>
      <c r="Z56" s="14"/>
    </row>
    <row r="57" spans="1:26" ht="15" x14ac:dyDescent="0.25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V57" s="14"/>
      <c r="W57" s="14"/>
      <c r="X57" s="14"/>
      <c r="Y57" s="14"/>
      <c r="Z57" s="14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  <row r="69" spans="21:21" x14ac:dyDescent="0.2">
      <c r="U69" s="15"/>
    </row>
    <row r="70" spans="21:21" x14ac:dyDescent="0.2">
      <c r="U70" s="15"/>
    </row>
    <row r="71" spans="21:21" x14ac:dyDescent="0.2">
      <c r="U71" s="15"/>
    </row>
    <row r="72" spans="21:21" x14ac:dyDescent="0.2">
      <c r="U72" s="15"/>
    </row>
  </sheetData>
  <mergeCells count="8">
    <mergeCell ref="B53:R53"/>
    <mergeCell ref="B54:R54"/>
    <mergeCell ref="B2:R2"/>
    <mergeCell ref="B3:R3"/>
    <mergeCell ref="B5:B6"/>
    <mergeCell ref="D5:P5"/>
    <mergeCell ref="Q5:R5"/>
    <mergeCell ref="B52:R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O12 P10:P32 P33:P40 P42 P47 P43:P46 P48:P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4"/>
  <sheetViews>
    <sheetView showGridLines="0" zoomScale="80" zoomScaleNormal="80" zoomScaleSheetLayoutView="50" workbookViewId="0">
      <selection activeCell="D6" sqref="D6"/>
    </sheetView>
  </sheetViews>
  <sheetFormatPr defaultColWidth="11.42578125" defaultRowHeight="12.75" x14ac:dyDescent="0.2"/>
  <cols>
    <col min="1" max="1" width="1.7109375" style="2" customWidth="1"/>
    <col min="2" max="2" width="62.7109375" style="2" customWidth="1"/>
    <col min="3" max="3" width="14.5703125" style="2" customWidth="1"/>
    <col min="4" max="4" width="14.7109375" style="2" customWidth="1"/>
    <col min="5" max="5" width="15.5703125" style="2" customWidth="1"/>
    <col min="6" max="6" width="14.42578125" style="2" customWidth="1"/>
    <col min="7" max="7" width="11" style="2" customWidth="1"/>
    <col min="8" max="8" width="13.5703125" style="2" customWidth="1"/>
    <col min="9" max="9" width="11.570312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8" t="s">
        <v>69</v>
      </c>
      <c r="C2" s="38"/>
      <c r="D2" s="38"/>
      <c r="E2" s="38"/>
      <c r="F2" s="38"/>
      <c r="G2" s="38"/>
      <c r="H2" s="38"/>
      <c r="I2" s="38"/>
      <c r="J2" s="1"/>
      <c r="K2" s="1"/>
    </row>
    <row r="3" spans="1:19" ht="16.5" customHeight="1" x14ac:dyDescent="0.25">
      <c r="A3" s="1"/>
      <c r="B3" s="38" t="s">
        <v>0</v>
      </c>
      <c r="C3" s="38"/>
      <c r="D3" s="38"/>
      <c r="E3" s="38"/>
      <c r="F3" s="38"/>
      <c r="G3" s="38"/>
      <c r="H3" s="38"/>
      <c r="I3" s="38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9" t="s">
        <v>1</v>
      </c>
      <c r="C5" s="16" t="s">
        <v>39</v>
      </c>
      <c r="D5" s="16" t="s">
        <v>40</v>
      </c>
      <c r="E5" s="16" t="s">
        <v>41</v>
      </c>
      <c r="F5" s="43" t="s">
        <v>42</v>
      </c>
      <c r="G5" s="44"/>
      <c r="H5" s="45" t="s">
        <v>43</v>
      </c>
      <c r="I5" s="45"/>
      <c r="J5" s="1"/>
      <c r="K5" s="1"/>
      <c r="L5" s="1"/>
      <c r="M5" s="1"/>
    </row>
    <row r="6" spans="1:19" ht="30.75" customHeight="1" x14ac:dyDescent="0.2">
      <c r="A6" s="1"/>
      <c r="B6" s="39"/>
      <c r="C6" s="23" t="s">
        <v>66</v>
      </c>
      <c r="D6" s="23" t="s">
        <v>66</v>
      </c>
      <c r="E6" s="23" t="s">
        <v>66</v>
      </c>
      <c r="F6" s="17" t="s">
        <v>44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37</v>
      </c>
      <c r="C7" s="4">
        <f>+C8+C41</f>
        <v>6276.7555849399996</v>
      </c>
      <c r="D7" s="4">
        <f>+D8+D41</f>
        <v>6454.2619288199994</v>
      </c>
      <c r="E7" s="4">
        <f>+E8+E41</f>
        <v>6570.9484805800003</v>
      </c>
      <c r="F7" s="5">
        <f t="shared" ref="F7:F41" si="0">+E7-D7</f>
        <v>116.68655176000084</v>
      </c>
      <c r="G7" s="5">
        <f t="shared" ref="G7:G47" si="1">IF(ISNUMBER(+F7/D7*100), +F7/D7*100, "")</f>
        <v>1.8078992307232575</v>
      </c>
      <c r="H7" s="5">
        <f t="shared" ref="H7:H47" si="2">+E7-C7</f>
        <v>294.19289564000064</v>
      </c>
      <c r="I7" s="5">
        <f t="shared" ref="I7:I47" si="3">IF(ISNUMBER(+H7/C7*100), +H7/C7*100, "")</f>
        <v>4.6870216891329353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6068.9840398199995</v>
      </c>
      <c r="D8" s="5">
        <f>+D9+D12+D16+D17+D24+D33</f>
        <v>6019.8805700699995</v>
      </c>
      <c r="E8" s="5">
        <f>+E9+E12+E16+E17+E24+E33</f>
        <v>6285.4013941499998</v>
      </c>
      <c r="F8" s="5">
        <f t="shared" si="0"/>
        <v>265.52082408000024</v>
      </c>
      <c r="G8" s="5">
        <f t="shared" si="1"/>
        <v>4.4107324221701747</v>
      </c>
      <c r="H8" s="5">
        <f t="shared" si="2"/>
        <v>216.41735433000031</v>
      </c>
      <c r="I8" s="5">
        <f t="shared" si="3"/>
        <v>3.5659568868534879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2771.77414933</v>
      </c>
      <c r="D9" s="8">
        <f>SUM(D10:D11)</f>
        <v>2699.0622549899999</v>
      </c>
      <c r="E9" s="8">
        <f>SUM(E10:E11)</f>
        <v>2901.2712410100003</v>
      </c>
      <c r="F9" s="8">
        <f t="shared" si="0"/>
        <v>202.20898602000034</v>
      </c>
      <c r="G9" s="8">
        <f t="shared" si="1"/>
        <v>7.4918237119636037</v>
      </c>
      <c r="H9" s="8">
        <f t="shared" si="2"/>
        <v>129.49709168000027</v>
      </c>
      <c r="I9" s="8">
        <f t="shared" si="3"/>
        <v>4.6719929079107194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S9" s="24"/>
    </row>
    <row r="10" spans="1:19" ht="15" customHeight="1" x14ac:dyDescent="0.25">
      <c r="A10" s="1"/>
      <c r="B10" s="9" t="s">
        <v>7</v>
      </c>
      <c r="C10" s="10">
        <v>1216.34005557</v>
      </c>
      <c r="D10" s="10">
        <v>1192.7238357399999</v>
      </c>
      <c r="E10" s="10">
        <v>1341.0442377100001</v>
      </c>
      <c r="F10" s="10">
        <f>+E10-D10</f>
        <v>148.32040197000015</v>
      </c>
      <c r="G10" s="10">
        <f>IF(ISNUMBER(+F10/D10*100), +F10/D10*100, "")</f>
        <v>12.435435389616234</v>
      </c>
      <c r="H10" s="10">
        <f>+E10-C10</f>
        <v>124.70418214000006</v>
      </c>
      <c r="I10" s="10">
        <f>IF(ISNUMBER(+H10/C10*100), +H10/C10*100, "")</f>
        <v>10.252411039901281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1555.43409376</v>
      </c>
      <c r="D11" s="10">
        <v>1506.33841925</v>
      </c>
      <c r="E11" s="10">
        <v>1560.2270033</v>
      </c>
      <c r="F11" s="10">
        <f>+E11-D11</f>
        <v>53.888584049999963</v>
      </c>
      <c r="G11" s="10">
        <f>IF(ISNUMBER(+F11/D11*100), +F11/D11*100, "")</f>
        <v>3.577455328851725</v>
      </c>
      <c r="H11" s="10">
        <f>+E11-C11</f>
        <v>4.7929095399999824</v>
      </c>
      <c r="I11" s="10">
        <f>IF(ISNUMBER(+H11/C11*100), +H11/C11*100, "")</f>
        <v>0.30813967362731071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2598.9129354899997</v>
      </c>
      <c r="D12" s="8">
        <f>SUM(D13:D15)</f>
        <v>2598.6635821199998</v>
      </c>
      <c r="E12" s="8">
        <f>SUM(E13:E15)</f>
        <v>2683.1266336900003</v>
      </c>
      <c r="F12" s="8">
        <f t="shared" si="0"/>
        <v>84.463051570000516</v>
      </c>
      <c r="G12" s="8">
        <f t="shared" si="1"/>
        <v>3.2502495571625794</v>
      </c>
      <c r="H12" s="8">
        <f t="shared" si="2"/>
        <v>84.213698200000636</v>
      </c>
      <c r="I12" s="8">
        <f t="shared" si="3"/>
        <v>3.2403431854142877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827.35705683999993</v>
      </c>
      <c r="D13" s="10">
        <v>756.13785877000009</v>
      </c>
      <c r="E13" s="10">
        <v>809.25301751000006</v>
      </c>
      <c r="F13" s="10">
        <f t="shared" si="0"/>
        <v>53.11515873999997</v>
      </c>
      <c r="G13" s="10">
        <f t="shared" si="1"/>
        <v>7.024533704264158</v>
      </c>
      <c r="H13" s="10">
        <f t="shared" si="2"/>
        <v>-18.104039329999864</v>
      </c>
      <c r="I13" s="10">
        <f t="shared" si="3"/>
        <v>-2.188177302692778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1179.07972232</v>
      </c>
      <c r="D14" s="10">
        <v>1220.6855981799999</v>
      </c>
      <c r="E14" s="10">
        <v>1240.9699612300001</v>
      </c>
      <c r="F14" s="10">
        <f t="shared" si="0"/>
        <v>20.284363050000138</v>
      </c>
      <c r="G14" s="10">
        <f t="shared" si="1"/>
        <v>1.6617188799674072</v>
      </c>
      <c r="H14" s="10">
        <f t="shared" si="2"/>
        <v>61.890238910000107</v>
      </c>
      <c r="I14" s="10">
        <f t="shared" si="3"/>
        <v>5.249029199503374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592.47615632999998</v>
      </c>
      <c r="D15" s="10">
        <v>621.84012516999996</v>
      </c>
      <c r="E15" s="10">
        <v>632.90365495000003</v>
      </c>
      <c r="F15" s="10">
        <f t="shared" si="0"/>
        <v>11.063529780000067</v>
      </c>
      <c r="G15" s="10">
        <f t="shared" si="1"/>
        <v>1.7791598406383791</v>
      </c>
      <c r="H15" s="10">
        <f t="shared" si="2"/>
        <v>40.427498620000051</v>
      </c>
      <c r="I15" s="10">
        <f t="shared" si="3"/>
        <v>6.8234811119525567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38</v>
      </c>
      <c r="C16" s="8">
        <v>291.22218705</v>
      </c>
      <c r="D16" s="8">
        <v>314.83949631000002</v>
      </c>
      <c r="E16" s="8">
        <v>292.21512835999999</v>
      </c>
      <c r="F16" s="8">
        <f t="shared" si="0"/>
        <v>-22.624367950000021</v>
      </c>
      <c r="G16" s="8">
        <f t="shared" si="1"/>
        <v>-7.18600055430257</v>
      </c>
      <c r="H16" s="8">
        <f t="shared" si="2"/>
        <v>0.99294130999999197</v>
      </c>
      <c r="I16" s="8">
        <f t="shared" si="3"/>
        <v>0.34095661462411642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208.05623901999999</v>
      </c>
      <c r="D17" s="8">
        <f>SUM(D18:D23)</f>
        <v>231.80340617000002</v>
      </c>
      <c r="E17" s="8">
        <f>SUM(E18:E23)</f>
        <v>212.63633124999998</v>
      </c>
      <c r="F17" s="8">
        <f t="shared" si="0"/>
        <v>-19.167074920000033</v>
      </c>
      <c r="G17" s="8">
        <f t="shared" si="1"/>
        <v>-8.2686769951703312</v>
      </c>
      <c r="H17" s="8">
        <f t="shared" si="2"/>
        <v>4.5800922299999911</v>
      </c>
      <c r="I17" s="8">
        <f t="shared" si="3"/>
        <v>2.2013722114623619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30.406187029999998</v>
      </c>
      <c r="D18" s="10">
        <v>33.897982040000002</v>
      </c>
      <c r="E18" s="10">
        <v>31.066481419999999</v>
      </c>
      <c r="F18" s="10">
        <f t="shared" si="0"/>
        <v>-2.8315006200000035</v>
      </c>
      <c r="G18" s="10">
        <f t="shared" si="1"/>
        <v>-8.3530064316477617</v>
      </c>
      <c r="H18" s="10">
        <f t="shared" si="2"/>
        <v>0.66029439000000067</v>
      </c>
      <c r="I18" s="10">
        <f t="shared" si="3"/>
        <v>2.1715790583953423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92.760026549999992</v>
      </c>
      <c r="D19" s="10">
        <v>103.37513087000001</v>
      </c>
      <c r="E19" s="10">
        <v>92.804598549999994</v>
      </c>
      <c r="F19" s="10">
        <f t="shared" si="0"/>
        <v>-10.570532320000012</v>
      </c>
      <c r="G19" s="10">
        <f t="shared" si="1"/>
        <v>-10.225411306412804</v>
      </c>
      <c r="H19" s="10">
        <f t="shared" si="2"/>
        <v>4.4572000000002276E-2</v>
      </c>
      <c r="I19" s="10">
        <f t="shared" si="3"/>
        <v>4.8050870248486664E-2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25.379451169999999</v>
      </c>
      <c r="D20" s="10">
        <v>28.338530809999998</v>
      </c>
      <c r="E20" s="10">
        <v>24.614233769999998</v>
      </c>
      <c r="F20" s="10">
        <f t="shared" si="0"/>
        <v>-3.7242970399999997</v>
      </c>
      <c r="G20" s="10">
        <f t="shared" si="1"/>
        <v>-13.142166984485248</v>
      </c>
      <c r="H20" s="10">
        <f t="shared" si="2"/>
        <v>-0.76521740000000094</v>
      </c>
      <c r="I20" s="10">
        <f t="shared" si="3"/>
        <v>-3.0151061773334673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58.085161319999997</v>
      </c>
      <c r="D21" s="10">
        <v>64.600905330000003</v>
      </c>
      <c r="E21" s="10">
        <v>62.728257879999994</v>
      </c>
      <c r="F21" s="10">
        <f t="shared" si="0"/>
        <v>-1.8726474500000094</v>
      </c>
      <c r="G21" s="10">
        <f t="shared" si="1"/>
        <v>-2.8987944370655296</v>
      </c>
      <c r="H21" s="10">
        <f t="shared" si="2"/>
        <v>4.6430965599999965</v>
      </c>
      <c r="I21" s="10">
        <f t="shared" si="3"/>
        <v>7.9936019019048095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1.4254129499999999</v>
      </c>
      <c r="D22" s="10">
        <v>1.5908571199999999</v>
      </c>
      <c r="E22" s="10">
        <v>0.9695847700000001</v>
      </c>
      <c r="F22" s="10">
        <f t="shared" si="0"/>
        <v>-0.62127234999999981</v>
      </c>
      <c r="G22" s="10">
        <f t="shared" si="1"/>
        <v>-39.052680607797122</v>
      </c>
      <c r="H22" s="10">
        <f t="shared" si="2"/>
        <v>-0.45582817999999981</v>
      </c>
      <c r="I22" s="10">
        <f t="shared" si="3"/>
        <v>-31.978675372634985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customHeight="1" x14ac:dyDescent="0.25">
      <c r="A23" s="1"/>
      <c r="B23" s="9" t="s">
        <v>18</v>
      </c>
      <c r="C23" s="10">
        <v>0</v>
      </c>
      <c r="D23" s="10">
        <v>0</v>
      </c>
      <c r="E23" s="10">
        <v>0.45317486000000001</v>
      </c>
      <c r="F23" s="10">
        <f t="shared" si="0"/>
        <v>0.45317486000000001</v>
      </c>
      <c r="G23" s="10" t="str">
        <f t="shared" si="1"/>
        <v/>
      </c>
      <c r="H23" s="10">
        <f t="shared" si="2"/>
        <v>0.45317486000000001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64.737907989999997</v>
      </c>
      <c r="D24" s="8">
        <f t="shared" ref="D24:E24" si="4">SUM(D25:D29,D32)</f>
        <v>67.193652439999994</v>
      </c>
      <c r="E24" s="8">
        <f t="shared" si="4"/>
        <v>82.240004150000004</v>
      </c>
      <c r="F24" s="8">
        <f t="shared" si="0"/>
        <v>15.04635171000001</v>
      </c>
      <c r="G24" s="8">
        <f t="shared" si="1"/>
        <v>22.39251947709722</v>
      </c>
      <c r="H24" s="8">
        <f t="shared" si="2"/>
        <v>17.502096160000008</v>
      </c>
      <c r="I24" s="8">
        <f t="shared" si="3"/>
        <v>27.035313162580941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42.587003089999996</v>
      </c>
      <c r="D25" s="10">
        <v>43.54502274</v>
      </c>
      <c r="E25" s="10">
        <v>49.912731469999997</v>
      </c>
      <c r="F25" s="10">
        <f t="shared" si="0"/>
        <v>6.3677087299999968</v>
      </c>
      <c r="G25" s="10">
        <f t="shared" si="1"/>
        <v>14.62327570253095</v>
      </c>
      <c r="H25" s="10">
        <f t="shared" si="2"/>
        <v>7.325728380000001</v>
      </c>
      <c r="I25" s="10">
        <f t="shared" si="3"/>
        <v>17.201793618861576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customHeight="1" x14ac:dyDescent="0.25">
      <c r="A26" s="1"/>
      <c r="B26" s="9" t="s">
        <v>21</v>
      </c>
      <c r="C26" s="10"/>
      <c r="D26" s="10"/>
      <c r="E26" s="10">
        <v>0.44282390999999999</v>
      </c>
      <c r="F26" s="10">
        <f t="shared" si="0"/>
        <v>0.44282390999999999</v>
      </c>
      <c r="G26" s="10" t="str">
        <f t="shared" si="1"/>
        <v/>
      </c>
      <c r="H26" s="10">
        <f t="shared" si="2"/>
        <v>0.44282390999999999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22.150892639999999</v>
      </c>
      <c r="D28" s="10">
        <v>23.648629700000001</v>
      </c>
      <c r="E28" s="10">
        <v>23.432889070000002</v>
      </c>
      <c r="F28" s="10">
        <f t="shared" si="0"/>
        <v>-0.2157406299999991</v>
      </c>
      <c r="G28" s="10">
        <f t="shared" si="1"/>
        <v>-0.91227539496717258</v>
      </c>
      <c r="H28" s="10">
        <f t="shared" si="2"/>
        <v>1.2819964300000031</v>
      </c>
      <c r="I28" s="10">
        <f t="shared" si="3"/>
        <v>5.7875610289626831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1.226E-5</v>
      </c>
      <c r="D29" s="10">
        <v>0</v>
      </c>
      <c r="E29" s="10">
        <f>+E30+E31</f>
        <v>1.6889999999999999E-5</v>
      </c>
      <c r="F29" s="10">
        <f t="shared" si="0"/>
        <v>1.6889999999999999E-5</v>
      </c>
      <c r="G29" s="10" t="str">
        <f t="shared" si="1"/>
        <v/>
      </c>
      <c r="H29" s="10">
        <f t="shared" si="2"/>
        <v>4.6299999999999997E-6</v>
      </c>
      <c r="I29" s="10">
        <f t="shared" si="3"/>
        <v>37.765089722675363</v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1.226E-5</v>
      </c>
      <c r="D30" s="10"/>
      <c r="E30" s="10">
        <v>1.6889999999999999E-5</v>
      </c>
      <c r="F30" s="10">
        <f t="shared" si="0"/>
        <v>1.6889999999999999E-5</v>
      </c>
      <c r="G30" s="10" t="str">
        <f t="shared" si="1"/>
        <v/>
      </c>
      <c r="H30" s="10">
        <f t="shared" si="2"/>
        <v>4.6299999999999997E-6</v>
      </c>
      <c r="I30" s="10">
        <f t="shared" si="3"/>
        <v>37.765089722675363</v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62</v>
      </c>
      <c r="C32" s="10">
        <v>0</v>
      </c>
      <c r="D32" s="10">
        <v>0</v>
      </c>
      <c r="E32" s="10">
        <v>8.4515428100000012</v>
      </c>
      <c r="F32" s="10">
        <f t="shared" ref="F32" si="5">+E32-D32</f>
        <v>8.4515428100000012</v>
      </c>
      <c r="G32" s="10" t="str">
        <f t="shared" ref="G32" si="6">IF(ISNUMBER(+F32/D32*100), +F32/D32*100, "")</f>
        <v/>
      </c>
      <c r="H32" s="10">
        <f t="shared" ref="H32" si="7">+E32-C32</f>
        <v>8.4515428100000012</v>
      </c>
      <c r="I32" s="10" t="str">
        <f t="shared" ref="I32" si="8">IF(ISNUMBER(+H32/C32*100), +H32/C32*100, "")</f>
        <v/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134.28062094000001</v>
      </c>
      <c r="D33" s="8">
        <f>SUM(D34:D40)</f>
        <v>108.31817803999999</v>
      </c>
      <c r="E33" s="8">
        <f>SUM(E34:E40)</f>
        <v>113.91205569</v>
      </c>
      <c r="F33" s="8">
        <f t="shared" si="0"/>
        <v>5.5938776500000102</v>
      </c>
      <c r="G33" s="8">
        <f t="shared" si="1"/>
        <v>5.1643018293146419</v>
      </c>
      <c r="H33" s="8">
        <f t="shared" si="2"/>
        <v>-20.368565250000003</v>
      </c>
      <c r="I33" s="8">
        <f t="shared" si="3"/>
        <v>-15.1686558398484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13.21533256</v>
      </c>
      <c r="D34" s="10">
        <v>12.265544459999999</v>
      </c>
      <c r="E34" s="10">
        <v>15.98452382</v>
      </c>
      <c r="F34" s="10">
        <f t="shared" si="0"/>
        <v>3.7189793600000005</v>
      </c>
      <c r="G34" s="10">
        <f t="shared" si="1"/>
        <v>30.32054037330521</v>
      </c>
      <c r="H34" s="10">
        <f t="shared" si="2"/>
        <v>2.7691912599999995</v>
      </c>
      <c r="I34" s="10">
        <f t="shared" si="3"/>
        <v>20.954381945572464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29</v>
      </c>
      <c r="C35" s="10">
        <v>99.034393940000001</v>
      </c>
      <c r="D35" s="10">
        <v>96.052633579999991</v>
      </c>
      <c r="E35" s="10">
        <v>46.423878199999997</v>
      </c>
      <c r="F35" s="10">
        <f t="shared" si="0"/>
        <v>-49.628755379999994</v>
      </c>
      <c r="G35" s="10">
        <f t="shared" si="1"/>
        <v>-51.668292195929602</v>
      </c>
      <c r="H35" s="10">
        <f t="shared" si="2"/>
        <v>-52.610515740000004</v>
      </c>
      <c r="I35" s="10">
        <f t="shared" si="3"/>
        <v>-53.123479275163831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30</v>
      </c>
      <c r="C36" s="10">
        <v>20.793670600000002</v>
      </c>
      <c r="D36" s="10">
        <v>0</v>
      </c>
      <c r="E36" s="10">
        <v>50.711283760000001</v>
      </c>
      <c r="F36" s="10">
        <f t="shared" si="0"/>
        <v>50.711283760000001</v>
      </c>
      <c r="G36" s="10" t="str">
        <f t="shared" si="1"/>
        <v/>
      </c>
      <c r="H36" s="10">
        <f t="shared" si="2"/>
        <v>29.917613159999998</v>
      </c>
      <c r="I36" s="10">
        <f t="shared" si="3"/>
        <v>143.87846059271513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31</v>
      </c>
      <c r="C37" s="10">
        <v>1.23722299</v>
      </c>
      <c r="D37" s="10">
        <v>0</v>
      </c>
      <c r="E37" s="10">
        <v>0.79236991000000001</v>
      </c>
      <c r="F37" s="10">
        <f t="shared" si="0"/>
        <v>0.79236991000000001</v>
      </c>
      <c r="G37" s="10" t="str">
        <f t="shared" si="1"/>
        <v/>
      </c>
      <c r="H37" s="10">
        <f t="shared" si="2"/>
        <v>-0.44485308000000001</v>
      </c>
      <c r="I37" s="10">
        <f t="shared" si="3"/>
        <v>-35.955772208856224</v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33</v>
      </c>
      <c r="C39" s="10">
        <v>8.4999999999999991E-7</v>
      </c>
      <c r="D39" s="10">
        <v>0</v>
      </c>
      <c r="E39" s="10">
        <v>0</v>
      </c>
      <c r="F39" s="10">
        <f t="shared" si="0"/>
        <v>0</v>
      </c>
      <c r="G39" s="10" t="str">
        <f t="shared" si="1"/>
        <v/>
      </c>
      <c r="H39" s="10">
        <f t="shared" si="2"/>
        <v>-8.4999999999999991E-7</v>
      </c>
      <c r="I39" s="10">
        <f t="shared" si="3"/>
        <v>-100</v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35</v>
      </c>
      <c r="C41" s="5">
        <f>SUM(C42:C43,C45:C47)</f>
        <v>207.77154512000001</v>
      </c>
      <c r="D41" s="5">
        <v>434.38135875</v>
      </c>
      <c r="E41" s="5">
        <f>SUM(E42:E43,E45:E47)</f>
        <v>285.54708643000004</v>
      </c>
      <c r="F41" s="5">
        <f t="shared" si="0"/>
        <v>-148.83427231999997</v>
      </c>
      <c r="G41" s="5">
        <f t="shared" si="1"/>
        <v>-34.263503560165141</v>
      </c>
      <c r="H41" s="5">
        <f t="shared" si="2"/>
        <v>77.775541310000023</v>
      </c>
      <c r="I41" s="5">
        <f t="shared" si="3"/>
        <v>37.433201579687044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59</v>
      </c>
      <c r="C42" s="8">
        <v>47.726089639999998</v>
      </c>
      <c r="D42" s="8"/>
      <c r="E42" s="8">
        <v>57.128392089999998</v>
      </c>
      <c r="F42" s="8">
        <v>46.18739411</v>
      </c>
      <c r="G42" s="8" t="str">
        <f t="shared" ref="G42" si="9">IF(ISNUMBER(+F42/D42*100), +F42/D42*100, "")</f>
        <v/>
      </c>
      <c r="H42" s="8">
        <f t="shared" ref="H42" si="10">+E42-C42</f>
        <v>9.4023024500000005</v>
      </c>
      <c r="I42" s="8">
        <f t="shared" ref="I42" si="11">IF(ISNUMBER(+H42/C42*100), +H42/C42*100, "")</f>
        <v>19.700550623195788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60</v>
      </c>
      <c r="C43" s="8">
        <v>15.431530720000001</v>
      </c>
      <c r="D43" s="8"/>
      <c r="E43" s="8">
        <v>13.82496383</v>
      </c>
      <c r="F43" s="8">
        <v>10.65387778</v>
      </c>
      <c r="G43" s="8" t="str">
        <f t="shared" si="1"/>
        <v/>
      </c>
      <c r="H43" s="8">
        <f t="shared" si="2"/>
        <v>-1.6065668900000016</v>
      </c>
      <c r="I43" s="8">
        <f t="shared" si="3"/>
        <v>-10.410936666949146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15" customHeight="1" x14ac:dyDescent="0.25">
      <c r="A44" s="1"/>
      <c r="B44" s="11" t="s">
        <v>63</v>
      </c>
      <c r="C44" s="10">
        <v>5.9108673600000001</v>
      </c>
      <c r="D44" s="10"/>
      <c r="E44" s="10">
        <v>5.7833945400000006</v>
      </c>
      <c r="F44" s="10">
        <v>4.6376688599999998</v>
      </c>
      <c r="G44" s="10" t="str">
        <f t="shared" ref="G44" si="12">IF(ISNUMBER(+F44/D44*100), +F44/D44*100, "")</f>
        <v/>
      </c>
      <c r="H44" s="10">
        <f t="shared" ref="H44" si="13">+E44-C44</f>
        <v>-0.12747281999999949</v>
      </c>
      <c r="I44" s="10">
        <f t="shared" ref="I44" si="14">IF(ISNUMBER(+H44/C44*100), +H44/C44*100, "")</f>
        <v>-2.1565840042805409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21" customHeight="1" x14ac:dyDescent="0.25">
      <c r="A45" s="1"/>
      <c r="B45" s="7" t="s">
        <v>64</v>
      </c>
      <c r="C45" s="8">
        <v>115.08096545000001</v>
      </c>
      <c r="D45" s="8"/>
      <c r="E45" s="8">
        <v>139.19842869999999</v>
      </c>
      <c r="F45" s="8">
        <v>95.325651820000004</v>
      </c>
      <c r="G45" s="8" t="str">
        <f t="shared" ref="G45" si="15">IF(ISNUMBER(+F45/D45*100), +F45/D45*100, "")</f>
        <v/>
      </c>
      <c r="H45" s="8">
        <f t="shared" ref="H45" si="16">+E45-C45</f>
        <v>24.117463249999986</v>
      </c>
      <c r="I45" s="8">
        <f t="shared" ref="I45" si="17">IF(ISNUMBER(+H45/C45*100), +H45/C45*100, "")</f>
        <v>20.956952486185443</v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61</v>
      </c>
      <c r="C46" s="8">
        <v>11.293045190000001</v>
      </c>
      <c r="D46" s="8"/>
      <c r="E46" s="8">
        <v>29.898806390000001</v>
      </c>
      <c r="F46" s="8">
        <v>29.898806390000001</v>
      </c>
      <c r="G46" s="8" t="str">
        <f t="shared" si="1"/>
        <v/>
      </c>
      <c r="H46" s="8">
        <f t="shared" si="2"/>
        <v>18.6057612</v>
      </c>
      <c r="I46" s="8">
        <f t="shared" si="3"/>
        <v>164.7541552076265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21" customHeight="1" x14ac:dyDescent="0.25">
      <c r="A47" s="1"/>
      <c r="B47" s="7" t="s">
        <v>65</v>
      </c>
      <c r="C47" s="8">
        <v>18.239914120000002</v>
      </c>
      <c r="D47" s="8"/>
      <c r="E47" s="8">
        <v>45.496495420000002</v>
      </c>
      <c r="F47" s="8">
        <v>37.398811329999994</v>
      </c>
      <c r="G47" s="8" t="str">
        <f t="shared" si="1"/>
        <v/>
      </c>
      <c r="H47" s="8">
        <f t="shared" si="2"/>
        <v>27.256581300000001</v>
      </c>
      <c r="I47" s="8">
        <f t="shared" si="3"/>
        <v>149.43371509689979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6" hidden="1" customHeight="1" x14ac:dyDescent="0.25">
      <c r="A48" s="1"/>
      <c r="B48" s="18"/>
      <c r="C48" s="19"/>
      <c r="D48" s="19"/>
      <c r="E48" s="19"/>
      <c r="F48" s="19"/>
      <c r="G48" s="19"/>
      <c r="H48" s="19"/>
      <c r="I48" s="20"/>
      <c r="J48" s="1"/>
      <c r="K48" s="6"/>
      <c r="L48" s="6"/>
      <c r="M48" s="6"/>
      <c r="N48" s="6"/>
    </row>
    <row r="49" spans="1:14" ht="5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"/>
      <c r="M49" s="6"/>
      <c r="N49" s="6"/>
    </row>
    <row r="50" spans="1:14" ht="21" customHeight="1" x14ac:dyDescent="0.2">
      <c r="A50" s="1"/>
      <c r="B50" s="12" t="s">
        <v>36</v>
      </c>
      <c r="C50" s="12"/>
      <c r="D50" s="12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4" ht="25.5" customHeight="1" x14ac:dyDescent="0.2">
      <c r="A52" s="1"/>
      <c r="B52" s="37"/>
      <c r="C52" s="37"/>
      <c r="D52" s="37"/>
      <c r="E52" s="37"/>
      <c r="F52" s="37"/>
      <c r="G52" s="37"/>
      <c r="H52" s="37"/>
      <c r="I52" s="37"/>
      <c r="J52" s="1"/>
      <c r="K52" s="1"/>
    </row>
    <row r="53" spans="1:14" ht="34.5" hidden="1" customHeight="1" x14ac:dyDescent="0.2">
      <c r="A53" s="13"/>
      <c r="B53" s="36"/>
      <c r="C53" s="36"/>
      <c r="D53" s="36"/>
      <c r="E53" s="36"/>
      <c r="F53" s="36"/>
      <c r="G53" s="36"/>
      <c r="H53" s="36"/>
      <c r="I53" s="36"/>
      <c r="J53" s="1"/>
      <c r="K53" s="1"/>
    </row>
    <row r="54" spans="1:14" ht="25.5" hidden="1" customHeight="1" x14ac:dyDescent="0.2">
      <c r="A54" s="1"/>
      <c r="B54" s="36"/>
      <c r="C54" s="36"/>
      <c r="D54" s="36"/>
      <c r="E54" s="36"/>
      <c r="F54" s="36"/>
      <c r="G54" s="36"/>
      <c r="H54" s="36"/>
      <c r="I54" s="36"/>
      <c r="J54" s="1"/>
      <c r="K54" s="1"/>
    </row>
  </sheetData>
  <mergeCells count="8">
    <mergeCell ref="B53:I53"/>
    <mergeCell ref="B54:I54"/>
    <mergeCell ref="B2:I2"/>
    <mergeCell ref="B3:I3"/>
    <mergeCell ref="B5:B6"/>
    <mergeCell ref="F5:G5"/>
    <mergeCell ref="H5:I5"/>
    <mergeCell ref="B52:I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Ings23xmes</vt:lpstr>
      <vt:lpstr>Ings23vrsPto.eIng22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2023-02-03T14:51:31Z</cp:lastPrinted>
  <dcterms:created xsi:type="dcterms:W3CDTF">2022-01-04T19:07:22Z</dcterms:created>
  <dcterms:modified xsi:type="dcterms:W3CDTF">2023-12-04T16:14:44Z</dcterms:modified>
</cp:coreProperties>
</file>