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\excel\ingresos corrientes\SEGUIMIENTO\"/>
    </mc:Choice>
  </mc:AlternateContent>
  <xr:revisionPtr revIDLastSave="0" documentId="8_{488DA96F-D2A1-4180-A69D-2D9563CF2FC2}" xr6:coauthVersionLast="36" xr6:coauthVersionMax="36" xr10:uidLastSave="{00000000-0000-0000-0000-000000000000}"/>
  <bookViews>
    <workbookView xWindow="0" yWindow="0" windowWidth="28800" windowHeight="12225" activeTab="1" xr2:uid="{2048C323-E498-485D-8D27-ECE5AD6F5DF3}"/>
  </bookViews>
  <sheets>
    <sheet name="Ings23xmes" sheetId="14" r:id="rId1"/>
    <sheet name="Ings23vrsPto.eIng22" sheetId="1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4" l="1"/>
  <c r="C33" i="14"/>
  <c r="C29" i="14"/>
  <c r="C24" i="14"/>
  <c r="C17" i="14"/>
  <c r="C12" i="14"/>
  <c r="P32" i="14" l="1"/>
  <c r="Q32" i="14" s="1"/>
  <c r="R32" i="14" s="1"/>
  <c r="D24" i="13"/>
  <c r="F32" i="13"/>
  <c r="G32" i="13" s="1"/>
  <c r="H32" i="13"/>
  <c r="I32" i="13" s="1"/>
  <c r="E41" i="13"/>
  <c r="C41" i="13"/>
  <c r="L26" i="13"/>
  <c r="M26" i="13"/>
  <c r="N26" i="13"/>
  <c r="L27" i="13"/>
  <c r="M27" i="13"/>
  <c r="N27" i="13"/>
  <c r="M29" i="13"/>
  <c r="M30" i="13"/>
  <c r="L31" i="13"/>
  <c r="M31" i="13"/>
  <c r="N31" i="13"/>
  <c r="L38" i="13"/>
  <c r="M38" i="13"/>
  <c r="N38" i="13"/>
  <c r="M42" i="13"/>
  <c r="M43" i="13"/>
  <c r="M44" i="13"/>
  <c r="M45" i="13"/>
  <c r="M46" i="13"/>
  <c r="M47" i="13"/>
  <c r="U26" i="14"/>
  <c r="U27" i="14"/>
  <c r="U31" i="14"/>
  <c r="U38" i="14"/>
  <c r="N32" i="13"/>
  <c r="U32" i="14"/>
  <c r="U46" i="14"/>
  <c r="N44" i="13"/>
  <c r="U44" i="14"/>
  <c r="N42" i="13"/>
  <c r="N40" i="13"/>
  <c r="M40" i="13"/>
  <c r="M39" i="13"/>
  <c r="L40" i="13"/>
  <c r="L39" i="13"/>
  <c r="M37" i="13"/>
  <c r="L36" i="13"/>
  <c r="M36" i="13"/>
  <c r="U35" i="14"/>
  <c r="M35" i="13"/>
  <c r="N35" i="13"/>
  <c r="N34" i="13"/>
  <c r="M34" i="13"/>
  <c r="L34" i="13"/>
  <c r="N30" i="13"/>
  <c r="U29" i="14"/>
  <c r="N28" i="13"/>
  <c r="M28" i="13"/>
  <c r="L28" i="13"/>
  <c r="M22" i="13"/>
  <c r="L23" i="13"/>
  <c r="U22" i="14"/>
  <c r="N19" i="13"/>
  <c r="M21" i="13"/>
  <c r="M20" i="13"/>
  <c r="M19" i="13"/>
  <c r="M18" i="13"/>
  <c r="L19" i="13"/>
  <c r="M16" i="13"/>
  <c r="L16" i="13"/>
  <c r="L14" i="13"/>
  <c r="U15" i="14"/>
  <c r="M15" i="13"/>
  <c r="N13" i="13"/>
  <c r="U13" i="14"/>
  <c r="N11" i="13"/>
  <c r="M11" i="13"/>
  <c r="M10" i="13"/>
  <c r="L11" i="13"/>
  <c r="H42" i="13"/>
  <c r="I42" i="13" s="1"/>
  <c r="G42" i="13"/>
  <c r="H43" i="13"/>
  <c r="I43" i="13" s="1"/>
  <c r="G43" i="13"/>
  <c r="H44" i="13"/>
  <c r="I44" i="13" s="1"/>
  <c r="G44" i="13"/>
  <c r="H45" i="13"/>
  <c r="I45" i="13" s="1"/>
  <c r="G45" i="13"/>
  <c r="P43" i="14"/>
  <c r="Q43" i="14" s="1"/>
  <c r="R43" i="14" s="1"/>
  <c r="P44" i="14"/>
  <c r="Q44" i="14" s="1"/>
  <c r="R44" i="14" s="1"/>
  <c r="P45" i="14"/>
  <c r="Q45" i="14" s="1"/>
  <c r="R45" i="14" s="1"/>
  <c r="P46" i="14"/>
  <c r="Q46" i="14" s="1"/>
  <c r="R46" i="14" s="1"/>
  <c r="D41" i="14"/>
  <c r="E41" i="14"/>
  <c r="F41" i="14"/>
  <c r="G41" i="14"/>
  <c r="H41" i="14"/>
  <c r="I41" i="14"/>
  <c r="J41" i="14"/>
  <c r="K41" i="14"/>
  <c r="L41" i="14"/>
  <c r="M41" i="14"/>
  <c r="N41" i="14"/>
  <c r="O41" i="14"/>
  <c r="L35" i="13" l="1"/>
  <c r="L47" i="13"/>
  <c r="N21" i="13"/>
  <c r="L44" i="13"/>
  <c r="N43" i="13"/>
  <c r="U40" i="14"/>
  <c r="U11" i="14"/>
  <c r="N16" i="13"/>
  <c r="U39" i="14"/>
  <c r="L46" i="13"/>
  <c r="N20" i="13"/>
  <c r="L32" i="13"/>
  <c r="N25" i="13"/>
  <c r="M13" i="13"/>
  <c r="L41" i="13"/>
  <c r="M24" i="13"/>
  <c r="U47" i="14"/>
  <c r="U37" i="14"/>
  <c r="U20" i="14"/>
  <c r="L45" i="13"/>
  <c r="L42" i="13"/>
  <c r="L37" i="13"/>
  <c r="N23" i="13"/>
  <c r="U42" i="14"/>
  <c r="U12" i="14"/>
  <c r="U34" i="14"/>
  <c r="U19" i="14"/>
  <c r="N22" i="13"/>
  <c r="N18" i="13"/>
  <c r="N10" i="13"/>
  <c r="N47" i="13"/>
  <c r="N45" i="13"/>
  <c r="L30" i="13"/>
  <c r="M25" i="13"/>
  <c r="U24" i="14"/>
  <c r="U45" i="14"/>
  <c r="U25" i="14"/>
  <c r="U18" i="14"/>
  <c r="U10" i="14"/>
  <c r="N36" i="13"/>
  <c r="L25" i="13"/>
  <c r="L22" i="13"/>
  <c r="L20" i="13"/>
  <c r="L18" i="13"/>
  <c r="L15" i="13"/>
  <c r="L13" i="13"/>
  <c r="L10" i="13"/>
  <c r="U23" i="14"/>
  <c r="L43" i="13"/>
  <c r="U43" i="14"/>
  <c r="U36" i="14"/>
  <c r="N46" i="13"/>
  <c r="M23" i="13"/>
  <c r="M14" i="13"/>
  <c r="N41" i="13"/>
  <c r="M32" i="13"/>
  <c r="N15" i="13"/>
  <c r="U30" i="14"/>
  <c r="U16" i="14"/>
  <c r="N14" i="13"/>
  <c r="U28" i="14"/>
  <c r="U21" i="14"/>
  <c r="U14" i="14"/>
  <c r="N39" i="13"/>
  <c r="N37" i="13"/>
  <c r="L21" i="13"/>
  <c r="V45" i="14"/>
  <c r="P41" i="14"/>
  <c r="V32" i="14" l="1"/>
  <c r="V44" i="14"/>
  <c r="U41" i="14"/>
  <c r="V43" i="14"/>
  <c r="V46" i="14"/>
  <c r="U17" i="14"/>
  <c r="U33" i="14"/>
  <c r="V41" i="14" l="1"/>
  <c r="F29" i="14" l="1"/>
  <c r="F24" i="14" s="1"/>
  <c r="G29" i="14"/>
  <c r="G24" i="14" s="1"/>
  <c r="H29" i="14"/>
  <c r="H24" i="14" s="1"/>
  <c r="I29" i="14"/>
  <c r="I24" i="14" s="1"/>
  <c r="J29" i="14"/>
  <c r="J24" i="14" s="1"/>
  <c r="K29" i="14"/>
  <c r="K24" i="14" s="1"/>
  <c r="L29" i="14"/>
  <c r="L24" i="14" s="1"/>
  <c r="M29" i="14"/>
  <c r="M24" i="14" s="1"/>
  <c r="N29" i="14"/>
  <c r="N24" i="14" s="1"/>
  <c r="O29" i="14"/>
  <c r="O24" i="14" s="1"/>
  <c r="P47" i="14"/>
  <c r="V47" i="14" s="1"/>
  <c r="P42" i="14"/>
  <c r="V42" i="14" s="1"/>
  <c r="P40" i="14"/>
  <c r="V40" i="14" s="1"/>
  <c r="P39" i="14"/>
  <c r="V39" i="14" s="1"/>
  <c r="P38" i="14"/>
  <c r="V38" i="14" s="1"/>
  <c r="P37" i="14"/>
  <c r="V37" i="14" s="1"/>
  <c r="P36" i="14"/>
  <c r="V36" i="14" s="1"/>
  <c r="P35" i="14"/>
  <c r="V35" i="14" s="1"/>
  <c r="P34" i="14"/>
  <c r="V34" i="14" s="1"/>
  <c r="O33" i="14"/>
  <c r="N33" i="14"/>
  <c r="M33" i="14"/>
  <c r="L33" i="14"/>
  <c r="K33" i="14"/>
  <c r="J33" i="14"/>
  <c r="I33" i="14"/>
  <c r="H33" i="14"/>
  <c r="G33" i="14"/>
  <c r="F33" i="14"/>
  <c r="E33" i="14"/>
  <c r="D33" i="14"/>
  <c r="P31" i="14"/>
  <c r="V31" i="14" s="1"/>
  <c r="P30" i="14"/>
  <c r="V30" i="14" s="1"/>
  <c r="E29" i="14"/>
  <c r="E24" i="14" s="1"/>
  <c r="D29" i="14"/>
  <c r="D24" i="14" s="1"/>
  <c r="P28" i="14"/>
  <c r="V28" i="14" s="1"/>
  <c r="P27" i="14"/>
  <c r="V27" i="14" s="1"/>
  <c r="P26" i="14"/>
  <c r="V26" i="14" s="1"/>
  <c r="P25" i="14"/>
  <c r="V25" i="14" s="1"/>
  <c r="P23" i="14"/>
  <c r="V23" i="14" s="1"/>
  <c r="P22" i="14"/>
  <c r="V22" i="14" s="1"/>
  <c r="P21" i="14"/>
  <c r="V21" i="14" s="1"/>
  <c r="P20" i="14"/>
  <c r="V20" i="14" s="1"/>
  <c r="P19" i="14"/>
  <c r="V19" i="14" s="1"/>
  <c r="P18" i="14"/>
  <c r="V18" i="14" s="1"/>
  <c r="O17" i="14"/>
  <c r="N17" i="14"/>
  <c r="M17" i="14"/>
  <c r="L17" i="14"/>
  <c r="K17" i="14"/>
  <c r="J17" i="14"/>
  <c r="I17" i="14"/>
  <c r="H17" i="14"/>
  <c r="G17" i="14"/>
  <c r="F17" i="14"/>
  <c r="E17" i="14"/>
  <c r="D17" i="14"/>
  <c r="P16" i="14"/>
  <c r="V16" i="14" s="1"/>
  <c r="P15" i="14"/>
  <c r="V15" i="14" s="1"/>
  <c r="P14" i="14"/>
  <c r="V14" i="14" s="1"/>
  <c r="P13" i="14"/>
  <c r="V13" i="14" s="1"/>
  <c r="O12" i="14"/>
  <c r="N12" i="14"/>
  <c r="M12" i="14"/>
  <c r="L12" i="14"/>
  <c r="K12" i="14"/>
  <c r="J12" i="14"/>
  <c r="I12" i="14"/>
  <c r="H12" i="14"/>
  <c r="G12" i="14"/>
  <c r="F12" i="14"/>
  <c r="E12" i="14"/>
  <c r="D12" i="14"/>
  <c r="P11" i="14"/>
  <c r="V11" i="14" s="1"/>
  <c r="P10" i="14"/>
  <c r="V10" i="14" s="1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U9" i="14" s="1"/>
  <c r="Q47" i="14" l="1"/>
  <c r="R47" i="14" s="1"/>
  <c r="Q42" i="14"/>
  <c r="R42" i="14" s="1"/>
  <c r="Q37" i="14"/>
  <c r="R37" i="14" s="1"/>
  <c r="Q38" i="14"/>
  <c r="R38" i="14" s="1"/>
  <c r="Q34" i="14"/>
  <c r="R34" i="14" s="1"/>
  <c r="Q40" i="14"/>
  <c r="R40" i="14" s="1"/>
  <c r="Q35" i="14"/>
  <c r="R35" i="14" s="1"/>
  <c r="Q36" i="14"/>
  <c r="R36" i="14" s="1"/>
  <c r="Q30" i="14"/>
  <c r="R30" i="14" s="1"/>
  <c r="Q26" i="14"/>
  <c r="R26" i="14" s="1"/>
  <c r="Q27" i="14"/>
  <c r="R27" i="14" s="1"/>
  <c r="Q28" i="14"/>
  <c r="R28" i="14" s="1"/>
  <c r="Q25" i="14"/>
  <c r="R25" i="14" s="1"/>
  <c r="Q19" i="14"/>
  <c r="R19" i="14" s="1"/>
  <c r="Q20" i="14"/>
  <c r="R20" i="14" s="1"/>
  <c r="Q21" i="14"/>
  <c r="R21" i="14" s="1"/>
  <c r="Q22" i="14"/>
  <c r="R22" i="14" s="1"/>
  <c r="Q18" i="14"/>
  <c r="R18" i="14" s="1"/>
  <c r="Q14" i="14"/>
  <c r="R14" i="14" s="1"/>
  <c r="Q13" i="14"/>
  <c r="R13" i="14" s="1"/>
  <c r="Q15" i="14"/>
  <c r="R15" i="14" s="1"/>
  <c r="Q11" i="14"/>
  <c r="R11" i="14" s="1"/>
  <c r="Q10" i="14"/>
  <c r="R10" i="14" s="1"/>
  <c r="E8" i="14"/>
  <c r="E7" i="14" s="1"/>
  <c r="D8" i="14"/>
  <c r="D7" i="14" s="1"/>
  <c r="M8" i="14"/>
  <c r="M7" i="14" s="1"/>
  <c r="P17" i="14"/>
  <c r="V17" i="14" s="1"/>
  <c r="C8" i="14"/>
  <c r="U8" i="14" s="1"/>
  <c r="P33" i="14"/>
  <c r="V33" i="14" s="1"/>
  <c r="G8" i="14"/>
  <c r="G7" i="14" s="1"/>
  <c r="P29" i="14"/>
  <c r="V29" i="14" s="1"/>
  <c r="J8" i="14"/>
  <c r="J7" i="14" s="1"/>
  <c r="P12" i="14"/>
  <c r="V12" i="14" s="1"/>
  <c r="P9" i="14"/>
  <c r="V9" i="14" s="1"/>
  <c r="F8" i="14"/>
  <c r="F7" i="14" s="1"/>
  <c r="L8" i="14"/>
  <c r="L7" i="14" s="1"/>
  <c r="I8" i="14"/>
  <c r="I7" i="14" s="1"/>
  <c r="O8" i="14"/>
  <c r="O7" i="14" s="1"/>
  <c r="K8" i="14"/>
  <c r="K7" i="14" s="1"/>
  <c r="H8" i="14"/>
  <c r="H7" i="14" s="1"/>
  <c r="N8" i="14"/>
  <c r="N7" i="14" s="1"/>
  <c r="P24" i="14"/>
  <c r="V24" i="14" s="1"/>
  <c r="Q16" i="14"/>
  <c r="R16" i="14" s="1"/>
  <c r="Q23" i="14"/>
  <c r="R23" i="14" s="1"/>
  <c r="Q31" i="14"/>
  <c r="R31" i="14" s="1"/>
  <c r="Q39" i="14"/>
  <c r="R39" i="14" s="1"/>
  <c r="Q41" i="14" l="1"/>
  <c r="R41" i="14" s="1"/>
  <c r="Q33" i="14"/>
  <c r="R33" i="14" s="1"/>
  <c r="Q29" i="14"/>
  <c r="R29" i="14" s="1"/>
  <c r="Q17" i="14"/>
  <c r="R17" i="14" s="1"/>
  <c r="Q12" i="14"/>
  <c r="R12" i="14" s="1"/>
  <c r="Q9" i="14"/>
  <c r="R9" i="14" s="1"/>
  <c r="C7" i="14"/>
  <c r="U7" i="14" s="1"/>
  <c r="P7" i="14"/>
  <c r="V7" i="14" s="1"/>
  <c r="P8" i="14"/>
  <c r="V8" i="14" s="1"/>
  <c r="Q24" i="14"/>
  <c r="R24" i="14" s="1"/>
  <c r="Q7" i="14" l="1"/>
  <c r="R7" i="14" s="1"/>
  <c r="Q8" i="14"/>
  <c r="R8" i="14" s="1"/>
  <c r="H47" i="13" l="1"/>
  <c r="I47" i="13" s="1"/>
  <c r="G47" i="13"/>
  <c r="H46" i="13"/>
  <c r="I46" i="13" s="1"/>
  <c r="G46" i="13"/>
  <c r="M41" i="13"/>
  <c r="H40" i="13"/>
  <c r="I40" i="13" s="1"/>
  <c r="F40" i="13"/>
  <c r="G40" i="13" s="1"/>
  <c r="H39" i="13"/>
  <c r="I39" i="13" s="1"/>
  <c r="F39" i="13"/>
  <c r="G39" i="13" s="1"/>
  <c r="H38" i="13"/>
  <c r="I38" i="13" s="1"/>
  <c r="F38" i="13"/>
  <c r="G38" i="13" s="1"/>
  <c r="H37" i="13"/>
  <c r="I37" i="13" s="1"/>
  <c r="F37" i="13"/>
  <c r="G37" i="13" s="1"/>
  <c r="H36" i="13"/>
  <c r="I36" i="13" s="1"/>
  <c r="F36" i="13"/>
  <c r="G36" i="13" s="1"/>
  <c r="H35" i="13"/>
  <c r="I35" i="13" s="1"/>
  <c r="F35" i="13"/>
  <c r="G35" i="13" s="1"/>
  <c r="H34" i="13"/>
  <c r="I34" i="13" s="1"/>
  <c r="F34" i="13"/>
  <c r="G34" i="13" s="1"/>
  <c r="E33" i="13"/>
  <c r="N33" i="13" s="1"/>
  <c r="D33" i="13"/>
  <c r="M33" i="13" s="1"/>
  <c r="C33" i="13"/>
  <c r="L33" i="13" s="1"/>
  <c r="H31" i="13"/>
  <c r="I31" i="13" s="1"/>
  <c r="F31" i="13"/>
  <c r="G31" i="13" s="1"/>
  <c r="H30" i="13"/>
  <c r="I30" i="13" s="1"/>
  <c r="F30" i="13"/>
  <c r="G30" i="13" s="1"/>
  <c r="E29" i="13"/>
  <c r="C29" i="13"/>
  <c r="H28" i="13"/>
  <c r="I28" i="13" s="1"/>
  <c r="F28" i="13"/>
  <c r="G28" i="13" s="1"/>
  <c r="H27" i="13"/>
  <c r="I27" i="13" s="1"/>
  <c r="F27" i="13"/>
  <c r="G27" i="13" s="1"/>
  <c r="H26" i="13"/>
  <c r="I26" i="13" s="1"/>
  <c r="F26" i="13"/>
  <c r="G26" i="13" s="1"/>
  <c r="H25" i="13"/>
  <c r="I25" i="13" s="1"/>
  <c r="F25" i="13"/>
  <c r="G25" i="13" s="1"/>
  <c r="H23" i="13"/>
  <c r="I23" i="13" s="1"/>
  <c r="F23" i="13"/>
  <c r="G23" i="13" s="1"/>
  <c r="H22" i="13"/>
  <c r="I22" i="13" s="1"/>
  <c r="F22" i="13"/>
  <c r="G22" i="13" s="1"/>
  <c r="H21" i="13"/>
  <c r="I21" i="13" s="1"/>
  <c r="F21" i="13"/>
  <c r="G21" i="13" s="1"/>
  <c r="H20" i="13"/>
  <c r="I20" i="13" s="1"/>
  <c r="F20" i="13"/>
  <c r="G20" i="13" s="1"/>
  <c r="H19" i="13"/>
  <c r="I19" i="13" s="1"/>
  <c r="F19" i="13"/>
  <c r="G19" i="13" s="1"/>
  <c r="H18" i="13"/>
  <c r="I18" i="13" s="1"/>
  <c r="F18" i="13"/>
  <c r="G18" i="13" s="1"/>
  <c r="E17" i="13"/>
  <c r="N17" i="13" s="1"/>
  <c r="D17" i="13"/>
  <c r="M17" i="13" s="1"/>
  <c r="C17" i="13"/>
  <c r="L17" i="13" s="1"/>
  <c r="H16" i="13"/>
  <c r="I16" i="13" s="1"/>
  <c r="F16" i="13"/>
  <c r="G16" i="13" s="1"/>
  <c r="H15" i="13"/>
  <c r="I15" i="13" s="1"/>
  <c r="F15" i="13"/>
  <c r="G15" i="13" s="1"/>
  <c r="H14" i="13"/>
  <c r="I14" i="13" s="1"/>
  <c r="F14" i="13"/>
  <c r="G14" i="13" s="1"/>
  <c r="H13" i="13"/>
  <c r="I13" i="13" s="1"/>
  <c r="F13" i="13"/>
  <c r="G13" i="13" s="1"/>
  <c r="E12" i="13"/>
  <c r="N12" i="13" s="1"/>
  <c r="D12" i="13"/>
  <c r="M12" i="13" s="1"/>
  <c r="C12" i="13"/>
  <c r="L12" i="13" s="1"/>
  <c r="H11" i="13"/>
  <c r="I11" i="13" s="1"/>
  <c r="F11" i="13"/>
  <c r="G11" i="13" s="1"/>
  <c r="H10" i="13"/>
  <c r="I10" i="13" s="1"/>
  <c r="F10" i="13"/>
  <c r="G10" i="13" s="1"/>
  <c r="E9" i="13"/>
  <c r="N9" i="13" s="1"/>
  <c r="D9" i="13"/>
  <c r="M9" i="13" s="1"/>
  <c r="C9" i="13"/>
  <c r="L9" i="13" s="1"/>
  <c r="C24" i="13" l="1"/>
  <c r="L24" i="13" s="1"/>
  <c r="L29" i="13"/>
  <c r="E24" i="13"/>
  <c r="N24" i="13" s="1"/>
  <c r="N29" i="13"/>
  <c r="H12" i="13"/>
  <c r="I12" i="13" s="1"/>
  <c r="H9" i="13"/>
  <c r="I9" i="13" s="1"/>
  <c r="H29" i="13"/>
  <c r="I29" i="13" s="1"/>
  <c r="D8" i="13"/>
  <c r="M8" i="13" s="1"/>
  <c r="F29" i="13"/>
  <c r="G29" i="13" s="1"/>
  <c r="H33" i="13"/>
  <c r="I33" i="13" s="1"/>
  <c r="H41" i="13"/>
  <c r="I41" i="13" s="1"/>
  <c r="H17" i="13"/>
  <c r="I17" i="13" s="1"/>
  <c r="F33" i="13"/>
  <c r="G33" i="13" s="1"/>
  <c r="F17" i="13"/>
  <c r="G17" i="13" s="1"/>
  <c r="F9" i="13"/>
  <c r="G9" i="13" s="1"/>
  <c r="F12" i="13"/>
  <c r="G12" i="13" s="1"/>
  <c r="F41" i="13"/>
  <c r="G41" i="13" s="1"/>
  <c r="C8" i="13" l="1"/>
  <c r="L8" i="13" s="1"/>
  <c r="F24" i="13"/>
  <c r="G24" i="13" s="1"/>
  <c r="E8" i="13"/>
  <c r="N8" i="13" s="1"/>
  <c r="H24" i="13"/>
  <c r="I24" i="13" s="1"/>
  <c r="D7" i="13"/>
  <c r="M7" i="13" s="1"/>
  <c r="C7" i="13" l="1"/>
  <c r="L7" i="13" s="1"/>
  <c r="F8" i="13"/>
  <c r="G8" i="13" s="1"/>
  <c r="H8" i="13"/>
  <c r="I8" i="13" s="1"/>
  <c r="E7" i="13"/>
  <c r="N7" i="13" s="1"/>
  <c r="F7" i="13" l="1"/>
  <c r="G7" i="13" s="1"/>
  <c r="H7" i="13"/>
  <c r="I7" i="13" s="1"/>
</calcChain>
</file>

<file path=xl/sharedStrings.xml><?xml version="1.0" encoding="utf-8"?>
<sst xmlns="http://schemas.openxmlformats.org/spreadsheetml/2006/main" count="122" uniqueCount="71">
  <si>
    <t>(Montos en Millones de US$)</t>
  </si>
  <si>
    <t>Concepto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</si>
  <si>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</si>
  <si>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</si>
  <si>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</si>
  <si>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</si>
  <si>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</si>
  <si>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</si>
  <si>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</si>
  <si>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</si>
  <si>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</si>
  <si>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</si>
  <si>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</si>
  <si>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</si>
  <si>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</si>
  <si>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</si>
  <si>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</si>
  <si>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</si>
  <si>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</si>
  <si>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</si>
  <si>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</si>
  <si>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</si>
  <si>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</si>
  <si>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</si>
  <si>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</si>
  <si>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</si>
  <si>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</si>
  <si>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</si>
  <si>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</si>
  <si>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</si>
  <si>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</si>
  <si>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</si>
  <si>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</si>
  <si>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</si>
  <si>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</si>
  <si>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</si>
  <si>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Fuente: Dirección General de Tesorería, según reportes preliminares del Departamento de Ingresos Bancarios.</t>
  </si>
  <si>
    <t>INGRESOS CORRIENTES Y CONTRIBUCIONES (1+2)</t>
  </si>
  <si>
    <t>DERECHOS ARANCELARIOS A LA IMPORTACION</t>
  </si>
  <si>
    <t>Año 2022</t>
  </si>
  <si>
    <t>Pto. 2023</t>
  </si>
  <si>
    <t>Año 2023</t>
  </si>
  <si>
    <t>Variac. 23 / Pto. 23</t>
  </si>
  <si>
    <t>Variac. 23 / 22</t>
  </si>
  <si>
    <t xml:space="preserve">Abs. 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</si>
  <si>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</si>
  <si>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</si>
  <si>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</si>
  <si>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</si>
  <si>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</si>
  <si>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</si>
  <si>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</si>
  <si>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</si>
  <si>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</si>
  <si>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</si>
  <si>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</si>
  <si>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</si>
  <si>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</si>
  <si>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</si>
  <si>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Los ingresos de la Contribución de Conservación Vial, ya no ingresaran al Fondo General del Estado, las disposiciones vigentes establecen que los sujetos pasivos deberán enterar los fondos a la cuanta bancaria que el FOVIAL designe para tal fin. (Reforma del Art. 26 inciso 4° de la Ley del FOVIAL, D.L. 728, del 26 de abril de 2023; D.O. # 86, Tomo 439, del 12 de mayo de 2023).</t>
  </si>
  <si>
    <t>TASAS Y DERECHOS</t>
  </si>
  <si>
    <t>VENTA DE BIENES Y SERVICIOS</t>
  </si>
  <si>
    <t>TRANSFERENCIAS CORRIENTES</t>
  </si>
  <si>
    <t>Ad-valorem s/Primas de Seguros</t>
  </si>
  <si>
    <t>Del cual: DUI</t>
  </si>
  <si>
    <t>INGRESOS FINANCIEROS Y OTROS</t>
  </si>
  <si>
    <t>OTROS (FEFE)</t>
  </si>
  <si>
    <t>Al  31 Oct.</t>
  </si>
  <si>
    <t>Al 31 Oct.</t>
  </si>
  <si>
    <t>INGRESOS AL 31 DE OCTUBRE DE 2023, VRS EJECUTADO  2022 (preliminar)</t>
  </si>
  <si>
    <t>COMPARATIVO ACUMULADO AL 31 DE OCTUBRE DE 2023, VRS EJECUTADO  2022 Y PRESUPUESTO 2023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</si>
</sst>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#,##0.0"/>
    <numFmt numFmtId="165" formatCode="#,##0.000000"/>
    <numFmt numFmtId="167" formatCode="_ [$€]* #,##0.00_ ;_ [$€]* \-#,##0.00_ ;_ [$€]* &quot;-&quot;??_ ;_ @_ "/>
    <numFmt numFmtId="168" formatCode="#,"/>
    <numFmt numFmtId="169" formatCode="#,#00"/>
    <numFmt numFmtId="170" formatCode="#.##000"/>
    <numFmt numFmtId="171" formatCode="\$#,#00"/>
    <numFmt numFmtId="172" formatCode="_-* #,##0.00\ _p_t_a_-;\-* #,##0.00\ _p_t_a_-;_-* &quot;-&quot;??\ _p_t_a_-;_-@_-"/>
    <numFmt numFmtId="173" formatCode="0.0%"/>
    <numFmt numFmtId="177" formatCode="#,##0.0000000"/>
  </numFmts>
  <fonts count="19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Courier"/>
      <family val="3"/>
    </font>
    <font>
      <sz val="12"/>
      <name val="Courier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31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>
      <protection locked="0"/>
    </xf>
    <xf numFmtId="168" fontId="15" fillId="0" borderId="0">
      <protection locked="0"/>
    </xf>
    <xf numFmtId="168" fontId="15" fillId="0" borderId="0">
      <protection locked="0"/>
    </xf>
    <xf numFmtId="167" fontId="10" fillId="0" borderId="0" applyFont="0" applyFill="0" applyBorder="0" applyAlignment="0" applyProtection="0"/>
    <xf numFmtId="169" fontId="14" fillId="0" borderId="0">
      <protection locked="0"/>
    </xf>
    <xf numFmtId="170" fontId="14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>
      <protection locked="0"/>
    </xf>
    <xf numFmtId="0" fontId="12" fillId="6" borderId="0" applyNumberFormat="0" applyBorder="0" applyAlignment="0" applyProtection="0"/>
    <xf numFmtId="0" fontId="10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1" fillId="0" borderId="0"/>
    <xf numFmtId="0" fontId="16" fillId="0" borderId="0"/>
    <xf numFmtId="0" fontId="10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3" fillId="0" borderId="5" applyNumberFormat="0" applyFill="0" applyAlignment="0" applyProtection="0"/>
    <xf numFmtId="168" fontId="14" fillId="0" borderId="6">
      <protection locked="0"/>
    </xf>
  </cellStyleXfs>
  <cellXfs count="46">
    <xf numFmtId="0" fontId="0" fillId="0" borderId="0" xfId="0"/>
    <xf numFmtId="0" fontId="1" fillId="0" borderId="0" xfId="1" applyFont="1" applyFill="1"/>
    <xf numFmtId="0" fontId="1" fillId="0" borderId="0" xfId="1" applyFont="1"/>
    <xf numFmtId="0" fontId="4" fillId="0" borderId="1" xfId="1" applyFont="1" applyFill="1" applyBorder="1"/>
    <xf numFmtId="164" fontId="5" fillId="0" borderId="1" xfId="1" applyNumberFormat="1" applyFont="1" applyFill="1" applyBorder="1" applyAlignment="1"/>
    <xf numFmtId="164" fontId="5" fillId="0" borderId="1" xfId="1" applyNumberFormat="1" applyFont="1" applyFill="1" applyBorder="1"/>
    <xf numFmtId="165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4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4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8" fillId="0" borderId="0" xfId="1" applyFont="1" applyFill="1" applyBorder="1"/>
    <xf numFmtId="0" fontId="1" fillId="4" borderId="0" xfId="1" applyFont="1" applyFill="1"/>
    <xf numFmtId="0" fontId="3" fillId="0" borderId="0" xfId="1" applyFont="1" applyAlignme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4" fontId="2" fillId="0" borderId="0" xfId="1" applyNumberFormat="1" applyFont="1" applyFill="1" applyBorder="1"/>
    <xf numFmtId="164" fontId="7" fillId="0" borderId="0" xfId="1" applyNumberFormat="1" applyFont="1" applyFill="1" applyBorder="1"/>
    <xf numFmtId="0" fontId="1" fillId="5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4" fontId="1" fillId="0" borderId="0" xfId="1" applyNumberFormat="1" applyFont="1"/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3" fontId="1" fillId="0" borderId="0" xfId="2" applyFont="1"/>
    <xf numFmtId="0" fontId="2" fillId="3" borderId="0" xfId="1" applyFont="1" applyFill="1" applyBorder="1"/>
    <xf numFmtId="164" fontId="2" fillId="3" borderId="0" xfId="1" applyNumberFormat="1" applyFont="1" applyFill="1" applyBorder="1"/>
    <xf numFmtId="164" fontId="7" fillId="3" borderId="0" xfId="1" applyNumberFormat="1" applyFont="1" applyFill="1" applyBorder="1"/>
    <xf numFmtId="0" fontId="1" fillId="3" borderId="0" xfId="1" applyFont="1" applyFill="1"/>
    <xf numFmtId="173" fontId="1" fillId="0" borderId="0" xfId="3" applyNumberFormat="1" applyFont="1"/>
    <xf numFmtId="177" fontId="1" fillId="0" borderId="0" xfId="1" applyNumberFormat="1" applyFont="1"/>
    <xf numFmtId="0" fontId="8" fillId="0" borderId="0" xfId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</cellXfs>
  <cellStyles count="31">
    <cellStyle name="Dia" xfId="4" xr:uid="{00000000-0005-0000-0000-000000000000}"/>
    <cellStyle name="Encabez1" xfId="5" xr:uid="{00000000-0005-0000-0000-000001000000}"/>
    <cellStyle name="Encabez2" xfId="6" xr:uid="{00000000-0005-0000-0000-000002000000}"/>
    <cellStyle name="Euro" xfId="7" xr:uid="{00000000-0005-0000-0000-000003000000}"/>
    <cellStyle name="Fijo" xfId="8" xr:uid="{00000000-0005-0000-0000-000004000000}"/>
    <cellStyle name="Financiero" xfId="9" xr:uid="{00000000-0005-0000-0000-000005000000}"/>
    <cellStyle name="Hipervínculo 2" xfId="10" xr:uid="{00000000-0005-0000-0000-000006000000}"/>
    <cellStyle name="Millares 2" xfId="2" xr:uid="{599ABF07-B81E-46E8-8ACE-24B92FEABFC0}"/>
    <cellStyle name="Millares 2 2" xfId="12" xr:uid="{00000000-0005-0000-0000-000008000000}"/>
    <cellStyle name="Millares 2 3" xfId="11" xr:uid="{00000000-0005-0000-0000-000007000000}"/>
    <cellStyle name="Millares 2_CAJAFEB 2010 mod cierre feb" xfId="13" xr:uid="{00000000-0005-0000-0000-000009000000}"/>
    <cellStyle name="Millares 3" xfId="14" xr:uid="{00000000-0005-0000-0000-00000A000000}"/>
    <cellStyle name="Monetario" xfId="15" xr:uid="{00000000-0005-0000-0000-00000B000000}"/>
    <cellStyle name="Neutral 2" xfId="16" xr:uid="{00000000-0005-0000-0000-00003E000000}"/>
    <cellStyle name="Normal" xfId="0" builtinId="0"/>
    <cellStyle name="Normal 2" xfId="1" xr:uid="{34FA7ABE-38E8-4227-AC48-712BAD3581F6}"/>
    <cellStyle name="Normal 2 2" xfId="17" xr:uid="{00000000-0005-0000-0000-00000F000000}"/>
    <cellStyle name="Normal 2 3" xfId="18" xr:uid="{00000000-0005-0000-0000-000010000000}"/>
    <cellStyle name="Normal 2 3 2" xfId="19" xr:uid="{00000000-0005-0000-0000-000011000000}"/>
    <cellStyle name="Normal 2 5" xfId="20" xr:uid="{00000000-0005-0000-0000-000012000000}"/>
    <cellStyle name="Normal 2_CAJA2009" xfId="21" xr:uid="{00000000-0005-0000-0000-000013000000}"/>
    <cellStyle name="Normal 3" xfId="22" xr:uid="{00000000-0005-0000-0000-000014000000}"/>
    <cellStyle name="Normal 4" xfId="23" xr:uid="{00000000-0005-0000-0000-000015000000}"/>
    <cellStyle name="Normal 5" xfId="24" xr:uid="{00000000-0005-0000-0000-000016000000}"/>
    <cellStyle name="Normal 5 2" xfId="25" xr:uid="{00000000-0005-0000-0000-000017000000}"/>
    <cellStyle name="Normal 6" xfId="26" xr:uid="{00000000-0005-0000-0000-000018000000}"/>
    <cellStyle name="Normal 6 2" xfId="27" xr:uid="{00000000-0005-0000-0000-000019000000}"/>
    <cellStyle name="Normal 7" xfId="28" xr:uid="{00000000-0005-0000-0000-00001A000000}"/>
    <cellStyle name="Porcentaje 2" xfId="3" xr:uid="{BDC296CD-51A5-4878-B822-3503ACF7029F}"/>
    <cellStyle name="Total 2" xfId="30" xr:uid="{00000000-0005-0000-0000-000024000000}"/>
    <cellStyle name="Total 3" xfId="29" xr:uid="{00000000-0005-0000-0000-000053000000}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E577-C576-4A8A-82B9-5F5F80E1F8C0}">
  <sheetPr>
    <tabColor rgb="FF002060"/>
    <pageSetUpPr fitToPage="1"/>
  </sheetPr>
  <dimension ref="A1:Z72"/>
  <sheetViews>
    <sheetView showGridLines="0" zoomScale="80" zoomScaleNormal="80" workbookViewId="0">
      <selection activeCell="W28" sqref="W28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3" width="10.7109375" style="2" customWidth="1"/>
    <col min="4" max="5" width="7.85546875" style="2" customWidth="1"/>
    <col min="6" max="6" width="8" style="2" customWidth="1"/>
    <col min="7" max="13" width="7.7109375" style="2" customWidth="1"/>
    <col min="14" max="15" width="7.7109375" style="2" hidden="1" customWidth="1"/>
    <col min="16" max="16" width="10.7109375" style="2" customWidth="1"/>
    <col min="17" max="18" width="9.7109375" style="2" customWidth="1"/>
    <col min="19" max="19" width="1.7109375" style="2" customWidth="1"/>
    <col min="20" max="20" width="11.42578125" style="2"/>
    <col min="21" max="22" width="13.7109375" style="2" hidden="1" customWidth="1"/>
    <col min="23" max="25" width="11.42578125" style="2"/>
    <col min="26" max="26" width="15.140625" style="2" bestFit="1" customWidth="1"/>
    <col min="27" max="256" width="11.42578125" style="2"/>
    <col min="257" max="257" width="1.7109375" style="2" customWidth="1"/>
    <col min="258" max="258" width="62.7109375" style="2" customWidth="1"/>
    <col min="259" max="259" width="10.7109375" style="2" customWidth="1"/>
    <col min="260" max="261" width="7.85546875" style="2" customWidth="1"/>
    <col min="262" max="262" width="8" style="2" customWidth="1"/>
    <col min="263" max="271" width="7.7109375" style="2" customWidth="1"/>
    <col min="272" max="272" width="10.7109375" style="2" customWidth="1"/>
    <col min="273" max="274" width="9.7109375" style="2" customWidth="1"/>
    <col min="275" max="275" width="1.7109375" style="2" customWidth="1"/>
    <col min="276" max="276" width="11.42578125" style="2"/>
    <col min="277" max="278" width="13.7109375" style="2" customWidth="1"/>
    <col min="279" max="512" width="11.42578125" style="2"/>
    <col min="513" max="513" width="1.7109375" style="2" customWidth="1"/>
    <col min="514" max="514" width="62.7109375" style="2" customWidth="1"/>
    <col min="515" max="515" width="10.7109375" style="2" customWidth="1"/>
    <col min="516" max="517" width="7.85546875" style="2" customWidth="1"/>
    <col min="518" max="518" width="8" style="2" customWidth="1"/>
    <col min="519" max="527" width="7.7109375" style="2" customWidth="1"/>
    <col min="528" max="528" width="10.7109375" style="2" customWidth="1"/>
    <col min="529" max="530" width="9.7109375" style="2" customWidth="1"/>
    <col min="531" max="531" width="1.7109375" style="2" customWidth="1"/>
    <col min="532" max="532" width="11.42578125" style="2"/>
    <col min="533" max="534" width="13.7109375" style="2" customWidth="1"/>
    <col min="535" max="768" width="11.42578125" style="2"/>
    <col min="769" max="769" width="1.7109375" style="2" customWidth="1"/>
    <col min="770" max="770" width="62.7109375" style="2" customWidth="1"/>
    <col min="771" max="771" width="10.7109375" style="2" customWidth="1"/>
    <col min="772" max="773" width="7.85546875" style="2" customWidth="1"/>
    <col min="774" max="774" width="8" style="2" customWidth="1"/>
    <col min="775" max="783" width="7.7109375" style="2" customWidth="1"/>
    <col min="784" max="784" width="10.7109375" style="2" customWidth="1"/>
    <col min="785" max="786" width="9.7109375" style="2" customWidth="1"/>
    <col min="787" max="787" width="1.7109375" style="2" customWidth="1"/>
    <col min="788" max="788" width="11.42578125" style="2"/>
    <col min="789" max="790" width="13.7109375" style="2" customWidth="1"/>
    <col min="791" max="1024" width="11.42578125" style="2"/>
    <col min="1025" max="1025" width="1.7109375" style="2" customWidth="1"/>
    <col min="1026" max="1026" width="62.7109375" style="2" customWidth="1"/>
    <col min="1027" max="1027" width="10.7109375" style="2" customWidth="1"/>
    <col min="1028" max="1029" width="7.85546875" style="2" customWidth="1"/>
    <col min="1030" max="1030" width="8" style="2" customWidth="1"/>
    <col min="1031" max="1039" width="7.7109375" style="2" customWidth="1"/>
    <col min="1040" max="1040" width="10.7109375" style="2" customWidth="1"/>
    <col min="1041" max="1042" width="9.7109375" style="2" customWidth="1"/>
    <col min="1043" max="1043" width="1.7109375" style="2" customWidth="1"/>
    <col min="1044" max="1044" width="11.42578125" style="2"/>
    <col min="1045" max="1046" width="13.7109375" style="2" customWidth="1"/>
    <col min="1047" max="1280" width="11.42578125" style="2"/>
    <col min="1281" max="1281" width="1.7109375" style="2" customWidth="1"/>
    <col min="1282" max="1282" width="62.7109375" style="2" customWidth="1"/>
    <col min="1283" max="1283" width="10.7109375" style="2" customWidth="1"/>
    <col min="1284" max="1285" width="7.85546875" style="2" customWidth="1"/>
    <col min="1286" max="1286" width="8" style="2" customWidth="1"/>
    <col min="1287" max="1295" width="7.7109375" style="2" customWidth="1"/>
    <col min="1296" max="1296" width="10.7109375" style="2" customWidth="1"/>
    <col min="1297" max="1298" width="9.7109375" style="2" customWidth="1"/>
    <col min="1299" max="1299" width="1.7109375" style="2" customWidth="1"/>
    <col min="1300" max="1300" width="11.42578125" style="2"/>
    <col min="1301" max="1302" width="13.7109375" style="2" customWidth="1"/>
    <col min="1303" max="1536" width="11.42578125" style="2"/>
    <col min="1537" max="1537" width="1.7109375" style="2" customWidth="1"/>
    <col min="1538" max="1538" width="62.7109375" style="2" customWidth="1"/>
    <col min="1539" max="1539" width="10.7109375" style="2" customWidth="1"/>
    <col min="1540" max="1541" width="7.85546875" style="2" customWidth="1"/>
    <col min="1542" max="1542" width="8" style="2" customWidth="1"/>
    <col min="1543" max="1551" width="7.7109375" style="2" customWidth="1"/>
    <col min="1552" max="1552" width="10.7109375" style="2" customWidth="1"/>
    <col min="1553" max="1554" width="9.7109375" style="2" customWidth="1"/>
    <col min="1555" max="1555" width="1.7109375" style="2" customWidth="1"/>
    <col min="1556" max="1556" width="11.42578125" style="2"/>
    <col min="1557" max="1558" width="13.7109375" style="2" customWidth="1"/>
    <col min="1559" max="1792" width="11.42578125" style="2"/>
    <col min="1793" max="1793" width="1.7109375" style="2" customWidth="1"/>
    <col min="1794" max="1794" width="62.7109375" style="2" customWidth="1"/>
    <col min="1795" max="1795" width="10.7109375" style="2" customWidth="1"/>
    <col min="1796" max="1797" width="7.85546875" style="2" customWidth="1"/>
    <col min="1798" max="1798" width="8" style="2" customWidth="1"/>
    <col min="1799" max="1807" width="7.7109375" style="2" customWidth="1"/>
    <col min="1808" max="1808" width="10.7109375" style="2" customWidth="1"/>
    <col min="1809" max="1810" width="9.7109375" style="2" customWidth="1"/>
    <col min="1811" max="1811" width="1.7109375" style="2" customWidth="1"/>
    <col min="1812" max="1812" width="11.42578125" style="2"/>
    <col min="1813" max="1814" width="13.7109375" style="2" customWidth="1"/>
    <col min="1815" max="2048" width="11.42578125" style="2"/>
    <col min="2049" max="2049" width="1.7109375" style="2" customWidth="1"/>
    <col min="2050" max="2050" width="62.7109375" style="2" customWidth="1"/>
    <col min="2051" max="2051" width="10.7109375" style="2" customWidth="1"/>
    <col min="2052" max="2053" width="7.85546875" style="2" customWidth="1"/>
    <col min="2054" max="2054" width="8" style="2" customWidth="1"/>
    <col min="2055" max="2063" width="7.7109375" style="2" customWidth="1"/>
    <col min="2064" max="2064" width="10.7109375" style="2" customWidth="1"/>
    <col min="2065" max="2066" width="9.7109375" style="2" customWidth="1"/>
    <col min="2067" max="2067" width="1.7109375" style="2" customWidth="1"/>
    <col min="2068" max="2068" width="11.42578125" style="2"/>
    <col min="2069" max="2070" width="13.7109375" style="2" customWidth="1"/>
    <col min="2071" max="2304" width="11.42578125" style="2"/>
    <col min="2305" max="2305" width="1.7109375" style="2" customWidth="1"/>
    <col min="2306" max="2306" width="62.7109375" style="2" customWidth="1"/>
    <col min="2307" max="2307" width="10.7109375" style="2" customWidth="1"/>
    <col min="2308" max="2309" width="7.85546875" style="2" customWidth="1"/>
    <col min="2310" max="2310" width="8" style="2" customWidth="1"/>
    <col min="2311" max="2319" width="7.7109375" style="2" customWidth="1"/>
    <col min="2320" max="2320" width="10.7109375" style="2" customWidth="1"/>
    <col min="2321" max="2322" width="9.7109375" style="2" customWidth="1"/>
    <col min="2323" max="2323" width="1.7109375" style="2" customWidth="1"/>
    <col min="2324" max="2324" width="11.42578125" style="2"/>
    <col min="2325" max="2326" width="13.7109375" style="2" customWidth="1"/>
    <col min="2327" max="2560" width="11.42578125" style="2"/>
    <col min="2561" max="2561" width="1.7109375" style="2" customWidth="1"/>
    <col min="2562" max="2562" width="62.7109375" style="2" customWidth="1"/>
    <col min="2563" max="2563" width="10.7109375" style="2" customWidth="1"/>
    <col min="2564" max="2565" width="7.85546875" style="2" customWidth="1"/>
    <col min="2566" max="2566" width="8" style="2" customWidth="1"/>
    <col min="2567" max="2575" width="7.7109375" style="2" customWidth="1"/>
    <col min="2576" max="2576" width="10.7109375" style="2" customWidth="1"/>
    <col min="2577" max="2578" width="9.7109375" style="2" customWidth="1"/>
    <col min="2579" max="2579" width="1.7109375" style="2" customWidth="1"/>
    <col min="2580" max="2580" width="11.42578125" style="2"/>
    <col min="2581" max="2582" width="13.7109375" style="2" customWidth="1"/>
    <col min="2583" max="2816" width="11.42578125" style="2"/>
    <col min="2817" max="2817" width="1.7109375" style="2" customWidth="1"/>
    <col min="2818" max="2818" width="62.7109375" style="2" customWidth="1"/>
    <col min="2819" max="2819" width="10.7109375" style="2" customWidth="1"/>
    <col min="2820" max="2821" width="7.85546875" style="2" customWidth="1"/>
    <col min="2822" max="2822" width="8" style="2" customWidth="1"/>
    <col min="2823" max="2831" width="7.7109375" style="2" customWidth="1"/>
    <col min="2832" max="2832" width="10.7109375" style="2" customWidth="1"/>
    <col min="2833" max="2834" width="9.7109375" style="2" customWidth="1"/>
    <col min="2835" max="2835" width="1.7109375" style="2" customWidth="1"/>
    <col min="2836" max="2836" width="11.42578125" style="2"/>
    <col min="2837" max="2838" width="13.7109375" style="2" customWidth="1"/>
    <col min="2839" max="3072" width="11.42578125" style="2"/>
    <col min="3073" max="3073" width="1.7109375" style="2" customWidth="1"/>
    <col min="3074" max="3074" width="62.7109375" style="2" customWidth="1"/>
    <col min="3075" max="3075" width="10.7109375" style="2" customWidth="1"/>
    <col min="3076" max="3077" width="7.85546875" style="2" customWidth="1"/>
    <col min="3078" max="3078" width="8" style="2" customWidth="1"/>
    <col min="3079" max="3087" width="7.7109375" style="2" customWidth="1"/>
    <col min="3088" max="3088" width="10.7109375" style="2" customWidth="1"/>
    <col min="3089" max="3090" width="9.7109375" style="2" customWidth="1"/>
    <col min="3091" max="3091" width="1.7109375" style="2" customWidth="1"/>
    <col min="3092" max="3092" width="11.42578125" style="2"/>
    <col min="3093" max="3094" width="13.7109375" style="2" customWidth="1"/>
    <col min="3095" max="3328" width="11.42578125" style="2"/>
    <col min="3329" max="3329" width="1.7109375" style="2" customWidth="1"/>
    <col min="3330" max="3330" width="62.7109375" style="2" customWidth="1"/>
    <col min="3331" max="3331" width="10.7109375" style="2" customWidth="1"/>
    <col min="3332" max="3333" width="7.85546875" style="2" customWidth="1"/>
    <col min="3334" max="3334" width="8" style="2" customWidth="1"/>
    <col min="3335" max="3343" width="7.7109375" style="2" customWidth="1"/>
    <col min="3344" max="3344" width="10.7109375" style="2" customWidth="1"/>
    <col min="3345" max="3346" width="9.7109375" style="2" customWidth="1"/>
    <col min="3347" max="3347" width="1.7109375" style="2" customWidth="1"/>
    <col min="3348" max="3348" width="11.42578125" style="2"/>
    <col min="3349" max="3350" width="13.7109375" style="2" customWidth="1"/>
    <col min="3351" max="3584" width="11.42578125" style="2"/>
    <col min="3585" max="3585" width="1.7109375" style="2" customWidth="1"/>
    <col min="3586" max="3586" width="62.7109375" style="2" customWidth="1"/>
    <col min="3587" max="3587" width="10.7109375" style="2" customWidth="1"/>
    <col min="3588" max="3589" width="7.85546875" style="2" customWidth="1"/>
    <col min="3590" max="3590" width="8" style="2" customWidth="1"/>
    <col min="3591" max="3599" width="7.7109375" style="2" customWidth="1"/>
    <col min="3600" max="3600" width="10.7109375" style="2" customWidth="1"/>
    <col min="3601" max="3602" width="9.7109375" style="2" customWidth="1"/>
    <col min="3603" max="3603" width="1.7109375" style="2" customWidth="1"/>
    <col min="3604" max="3604" width="11.42578125" style="2"/>
    <col min="3605" max="3606" width="13.7109375" style="2" customWidth="1"/>
    <col min="3607" max="3840" width="11.42578125" style="2"/>
    <col min="3841" max="3841" width="1.7109375" style="2" customWidth="1"/>
    <col min="3842" max="3842" width="62.7109375" style="2" customWidth="1"/>
    <col min="3843" max="3843" width="10.7109375" style="2" customWidth="1"/>
    <col min="3844" max="3845" width="7.85546875" style="2" customWidth="1"/>
    <col min="3846" max="3846" width="8" style="2" customWidth="1"/>
    <col min="3847" max="3855" width="7.7109375" style="2" customWidth="1"/>
    <col min="3856" max="3856" width="10.7109375" style="2" customWidth="1"/>
    <col min="3857" max="3858" width="9.7109375" style="2" customWidth="1"/>
    <col min="3859" max="3859" width="1.7109375" style="2" customWidth="1"/>
    <col min="3860" max="3860" width="11.42578125" style="2"/>
    <col min="3861" max="3862" width="13.7109375" style="2" customWidth="1"/>
    <col min="3863" max="4096" width="11.42578125" style="2"/>
    <col min="4097" max="4097" width="1.7109375" style="2" customWidth="1"/>
    <col min="4098" max="4098" width="62.7109375" style="2" customWidth="1"/>
    <col min="4099" max="4099" width="10.7109375" style="2" customWidth="1"/>
    <col min="4100" max="4101" width="7.85546875" style="2" customWidth="1"/>
    <col min="4102" max="4102" width="8" style="2" customWidth="1"/>
    <col min="4103" max="4111" width="7.7109375" style="2" customWidth="1"/>
    <col min="4112" max="4112" width="10.7109375" style="2" customWidth="1"/>
    <col min="4113" max="4114" width="9.7109375" style="2" customWidth="1"/>
    <col min="4115" max="4115" width="1.7109375" style="2" customWidth="1"/>
    <col min="4116" max="4116" width="11.42578125" style="2"/>
    <col min="4117" max="4118" width="13.7109375" style="2" customWidth="1"/>
    <col min="4119" max="4352" width="11.42578125" style="2"/>
    <col min="4353" max="4353" width="1.7109375" style="2" customWidth="1"/>
    <col min="4354" max="4354" width="62.7109375" style="2" customWidth="1"/>
    <col min="4355" max="4355" width="10.7109375" style="2" customWidth="1"/>
    <col min="4356" max="4357" width="7.85546875" style="2" customWidth="1"/>
    <col min="4358" max="4358" width="8" style="2" customWidth="1"/>
    <col min="4359" max="4367" width="7.7109375" style="2" customWidth="1"/>
    <col min="4368" max="4368" width="10.7109375" style="2" customWidth="1"/>
    <col min="4369" max="4370" width="9.7109375" style="2" customWidth="1"/>
    <col min="4371" max="4371" width="1.7109375" style="2" customWidth="1"/>
    <col min="4372" max="4372" width="11.42578125" style="2"/>
    <col min="4373" max="4374" width="13.7109375" style="2" customWidth="1"/>
    <col min="4375" max="4608" width="11.42578125" style="2"/>
    <col min="4609" max="4609" width="1.7109375" style="2" customWidth="1"/>
    <col min="4610" max="4610" width="62.7109375" style="2" customWidth="1"/>
    <col min="4611" max="4611" width="10.7109375" style="2" customWidth="1"/>
    <col min="4612" max="4613" width="7.85546875" style="2" customWidth="1"/>
    <col min="4614" max="4614" width="8" style="2" customWidth="1"/>
    <col min="4615" max="4623" width="7.7109375" style="2" customWidth="1"/>
    <col min="4624" max="4624" width="10.7109375" style="2" customWidth="1"/>
    <col min="4625" max="4626" width="9.7109375" style="2" customWidth="1"/>
    <col min="4627" max="4627" width="1.7109375" style="2" customWidth="1"/>
    <col min="4628" max="4628" width="11.42578125" style="2"/>
    <col min="4629" max="4630" width="13.7109375" style="2" customWidth="1"/>
    <col min="4631" max="4864" width="11.42578125" style="2"/>
    <col min="4865" max="4865" width="1.7109375" style="2" customWidth="1"/>
    <col min="4866" max="4866" width="62.7109375" style="2" customWidth="1"/>
    <col min="4867" max="4867" width="10.7109375" style="2" customWidth="1"/>
    <col min="4868" max="4869" width="7.85546875" style="2" customWidth="1"/>
    <col min="4870" max="4870" width="8" style="2" customWidth="1"/>
    <col min="4871" max="4879" width="7.7109375" style="2" customWidth="1"/>
    <col min="4880" max="4880" width="10.7109375" style="2" customWidth="1"/>
    <col min="4881" max="4882" width="9.7109375" style="2" customWidth="1"/>
    <col min="4883" max="4883" width="1.7109375" style="2" customWidth="1"/>
    <col min="4884" max="4884" width="11.42578125" style="2"/>
    <col min="4885" max="4886" width="13.7109375" style="2" customWidth="1"/>
    <col min="4887" max="5120" width="11.42578125" style="2"/>
    <col min="5121" max="5121" width="1.7109375" style="2" customWidth="1"/>
    <col min="5122" max="5122" width="62.7109375" style="2" customWidth="1"/>
    <col min="5123" max="5123" width="10.7109375" style="2" customWidth="1"/>
    <col min="5124" max="5125" width="7.85546875" style="2" customWidth="1"/>
    <col min="5126" max="5126" width="8" style="2" customWidth="1"/>
    <col min="5127" max="5135" width="7.7109375" style="2" customWidth="1"/>
    <col min="5136" max="5136" width="10.7109375" style="2" customWidth="1"/>
    <col min="5137" max="5138" width="9.7109375" style="2" customWidth="1"/>
    <col min="5139" max="5139" width="1.7109375" style="2" customWidth="1"/>
    <col min="5140" max="5140" width="11.42578125" style="2"/>
    <col min="5141" max="5142" width="13.7109375" style="2" customWidth="1"/>
    <col min="5143" max="5376" width="11.42578125" style="2"/>
    <col min="5377" max="5377" width="1.7109375" style="2" customWidth="1"/>
    <col min="5378" max="5378" width="62.7109375" style="2" customWidth="1"/>
    <col min="5379" max="5379" width="10.7109375" style="2" customWidth="1"/>
    <col min="5380" max="5381" width="7.85546875" style="2" customWidth="1"/>
    <col min="5382" max="5382" width="8" style="2" customWidth="1"/>
    <col min="5383" max="5391" width="7.7109375" style="2" customWidth="1"/>
    <col min="5392" max="5392" width="10.7109375" style="2" customWidth="1"/>
    <col min="5393" max="5394" width="9.7109375" style="2" customWidth="1"/>
    <col min="5395" max="5395" width="1.7109375" style="2" customWidth="1"/>
    <col min="5396" max="5396" width="11.42578125" style="2"/>
    <col min="5397" max="5398" width="13.7109375" style="2" customWidth="1"/>
    <col min="5399" max="5632" width="11.42578125" style="2"/>
    <col min="5633" max="5633" width="1.7109375" style="2" customWidth="1"/>
    <col min="5634" max="5634" width="62.7109375" style="2" customWidth="1"/>
    <col min="5635" max="5635" width="10.7109375" style="2" customWidth="1"/>
    <col min="5636" max="5637" width="7.85546875" style="2" customWidth="1"/>
    <col min="5638" max="5638" width="8" style="2" customWidth="1"/>
    <col min="5639" max="5647" width="7.7109375" style="2" customWidth="1"/>
    <col min="5648" max="5648" width="10.7109375" style="2" customWidth="1"/>
    <col min="5649" max="5650" width="9.7109375" style="2" customWidth="1"/>
    <col min="5651" max="5651" width="1.7109375" style="2" customWidth="1"/>
    <col min="5652" max="5652" width="11.42578125" style="2"/>
    <col min="5653" max="5654" width="13.7109375" style="2" customWidth="1"/>
    <col min="5655" max="5888" width="11.42578125" style="2"/>
    <col min="5889" max="5889" width="1.7109375" style="2" customWidth="1"/>
    <col min="5890" max="5890" width="62.7109375" style="2" customWidth="1"/>
    <col min="5891" max="5891" width="10.7109375" style="2" customWidth="1"/>
    <col min="5892" max="5893" width="7.85546875" style="2" customWidth="1"/>
    <col min="5894" max="5894" width="8" style="2" customWidth="1"/>
    <col min="5895" max="5903" width="7.7109375" style="2" customWidth="1"/>
    <col min="5904" max="5904" width="10.7109375" style="2" customWidth="1"/>
    <col min="5905" max="5906" width="9.7109375" style="2" customWidth="1"/>
    <col min="5907" max="5907" width="1.7109375" style="2" customWidth="1"/>
    <col min="5908" max="5908" width="11.42578125" style="2"/>
    <col min="5909" max="5910" width="13.7109375" style="2" customWidth="1"/>
    <col min="5911" max="6144" width="11.42578125" style="2"/>
    <col min="6145" max="6145" width="1.7109375" style="2" customWidth="1"/>
    <col min="6146" max="6146" width="62.7109375" style="2" customWidth="1"/>
    <col min="6147" max="6147" width="10.7109375" style="2" customWidth="1"/>
    <col min="6148" max="6149" width="7.85546875" style="2" customWidth="1"/>
    <col min="6150" max="6150" width="8" style="2" customWidth="1"/>
    <col min="6151" max="6159" width="7.7109375" style="2" customWidth="1"/>
    <col min="6160" max="6160" width="10.7109375" style="2" customWidth="1"/>
    <col min="6161" max="6162" width="9.7109375" style="2" customWidth="1"/>
    <col min="6163" max="6163" width="1.7109375" style="2" customWidth="1"/>
    <col min="6164" max="6164" width="11.42578125" style="2"/>
    <col min="6165" max="6166" width="13.7109375" style="2" customWidth="1"/>
    <col min="6167" max="6400" width="11.42578125" style="2"/>
    <col min="6401" max="6401" width="1.7109375" style="2" customWidth="1"/>
    <col min="6402" max="6402" width="62.7109375" style="2" customWidth="1"/>
    <col min="6403" max="6403" width="10.7109375" style="2" customWidth="1"/>
    <col min="6404" max="6405" width="7.85546875" style="2" customWidth="1"/>
    <col min="6406" max="6406" width="8" style="2" customWidth="1"/>
    <col min="6407" max="6415" width="7.7109375" style="2" customWidth="1"/>
    <col min="6416" max="6416" width="10.7109375" style="2" customWidth="1"/>
    <col min="6417" max="6418" width="9.7109375" style="2" customWidth="1"/>
    <col min="6419" max="6419" width="1.7109375" style="2" customWidth="1"/>
    <col min="6420" max="6420" width="11.42578125" style="2"/>
    <col min="6421" max="6422" width="13.7109375" style="2" customWidth="1"/>
    <col min="6423" max="6656" width="11.42578125" style="2"/>
    <col min="6657" max="6657" width="1.7109375" style="2" customWidth="1"/>
    <col min="6658" max="6658" width="62.7109375" style="2" customWidth="1"/>
    <col min="6659" max="6659" width="10.7109375" style="2" customWidth="1"/>
    <col min="6660" max="6661" width="7.85546875" style="2" customWidth="1"/>
    <col min="6662" max="6662" width="8" style="2" customWidth="1"/>
    <col min="6663" max="6671" width="7.7109375" style="2" customWidth="1"/>
    <col min="6672" max="6672" width="10.7109375" style="2" customWidth="1"/>
    <col min="6673" max="6674" width="9.7109375" style="2" customWidth="1"/>
    <col min="6675" max="6675" width="1.7109375" style="2" customWidth="1"/>
    <col min="6676" max="6676" width="11.42578125" style="2"/>
    <col min="6677" max="6678" width="13.7109375" style="2" customWidth="1"/>
    <col min="6679" max="6912" width="11.42578125" style="2"/>
    <col min="6913" max="6913" width="1.7109375" style="2" customWidth="1"/>
    <col min="6914" max="6914" width="62.7109375" style="2" customWidth="1"/>
    <col min="6915" max="6915" width="10.7109375" style="2" customWidth="1"/>
    <col min="6916" max="6917" width="7.85546875" style="2" customWidth="1"/>
    <col min="6918" max="6918" width="8" style="2" customWidth="1"/>
    <col min="6919" max="6927" width="7.7109375" style="2" customWidth="1"/>
    <col min="6928" max="6928" width="10.7109375" style="2" customWidth="1"/>
    <col min="6929" max="6930" width="9.7109375" style="2" customWidth="1"/>
    <col min="6931" max="6931" width="1.7109375" style="2" customWidth="1"/>
    <col min="6932" max="6932" width="11.42578125" style="2"/>
    <col min="6933" max="6934" width="13.7109375" style="2" customWidth="1"/>
    <col min="6935" max="7168" width="11.42578125" style="2"/>
    <col min="7169" max="7169" width="1.7109375" style="2" customWidth="1"/>
    <col min="7170" max="7170" width="62.7109375" style="2" customWidth="1"/>
    <col min="7171" max="7171" width="10.7109375" style="2" customWidth="1"/>
    <col min="7172" max="7173" width="7.85546875" style="2" customWidth="1"/>
    <col min="7174" max="7174" width="8" style="2" customWidth="1"/>
    <col min="7175" max="7183" width="7.7109375" style="2" customWidth="1"/>
    <col min="7184" max="7184" width="10.7109375" style="2" customWidth="1"/>
    <col min="7185" max="7186" width="9.7109375" style="2" customWidth="1"/>
    <col min="7187" max="7187" width="1.7109375" style="2" customWidth="1"/>
    <col min="7188" max="7188" width="11.42578125" style="2"/>
    <col min="7189" max="7190" width="13.7109375" style="2" customWidth="1"/>
    <col min="7191" max="7424" width="11.42578125" style="2"/>
    <col min="7425" max="7425" width="1.7109375" style="2" customWidth="1"/>
    <col min="7426" max="7426" width="62.7109375" style="2" customWidth="1"/>
    <col min="7427" max="7427" width="10.7109375" style="2" customWidth="1"/>
    <col min="7428" max="7429" width="7.85546875" style="2" customWidth="1"/>
    <col min="7430" max="7430" width="8" style="2" customWidth="1"/>
    <col min="7431" max="7439" width="7.7109375" style="2" customWidth="1"/>
    <col min="7440" max="7440" width="10.7109375" style="2" customWidth="1"/>
    <col min="7441" max="7442" width="9.7109375" style="2" customWidth="1"/>
    <col min="7443" max="7443" width="1.7109375" style="2" customWidth="1"/>
    <col min="7444" max="7444" width="11.42578125" style="2"/>
    <col min="7445" max="7446" width="13.7109375" style="2" customWidth="1"/>
    <col min="7447" max="7680" width="11.42578125" style="2"/>
    <col min="7681" max="7681" width="1.7109375" style="2" customWidth="1"/>
    <col min="7682" max="7682" width="62.7109375" style="2" customWidth="1"/>
    <col min="7683" max="7683" width="10.7109375" style="2" customWidth="1"/>
    <col min="7684" max="7685" width="7.85546875" style="2" customWidth="1"/>
    <col min="7686" max="7686" width="8" style="2" customWidth="1"/>
    <col min="7687" max="7695" width="7.7109375" style="2" customWidth="1"/>
    <col min="7696" max="7696" width="10.7109375" style="2" customWidth="1"/>
    <col min="7697" max="7698" width="9.7109375" style="2" customWidth="1"/>
    <col min="7699" max="7699" width="1.7109375" style="2" customWidth="1"/>
    <col min="7700" max="7700" width="11.42578125" style="2"/>
    <col min="7701" max="7702" width="13.7109375" style="2" customWidth="1"/>
    <col min="7703" max="7936" width="11.42578125" style="2"/>
    <col min="7937" max="7937" width="1.7109375" style="2" customWidth="1"/>
    <col min="7938" max="7938" width="62.7109375" style="2" customWidth="1"/>
    <col min="7939" max="7939" width="10.7109375" style="2" customWidth="1"/>
    <col min="7940" max="7941" width="7.85546875" style="2" customWidth="1"/>
    <col min="7942" max="7942" width="8" style="2" customWidth="1"/>
    <col min="7943" max="7951" width="7.7109375" style="2" customWidth="1"/>
    <col min="7952" max="7952" width="10.7109375" style="2" customWidth="1"/>
    <col min="7953" max="7954" width="9.7109375" style="2" customWidth="1"/>
    <col min="7955" max="7955" width="1.7109375" style="2" customWidth="1"/>
    <col min="7956" max="7956" width="11.42578125" style="2"/>
    <col min="7957" max="7958" width="13.7109375" style="2" customWidth="1"/>
    <col min="7959" max="8192" width="11.42578125" style="2"/>
    <col min="8193" max="8193" width="1.7109375" style="2" customWidth="1"/>
    <col min="8194" max="8194" width="62.7109375" style="2" customWidth="1"/>
    <col min="8195" max="8195" width="10.7109375" style="2" customWidth="1"/>
    <col min="8196" max="8197" width="7.85546875" style="2" customWidth="1"/>
    <col min="8198" max="8198" width="8" style="2" customWidth="1"/>
    <col min="8199" max="8207" width="7.7109375" style="2" customWidth="1"/>
    <col min="8208" max="8208" width="10.7109375" style="2" customWidth="1"/>
    <col min="8209" max="8210" width="9.7109375" style="2" customWidth="1"/>
    <col min="8211" max="8211" width="1.7109375" style="2" customWidth="1"/>
    <col min="8212" max="8212" width="11.42578125" style="2"/>
    <col min="8213" max="8214" width="13.7109375" style="2" customWidth="1"/>
    <col min="8215" max="8448" width="11.42578125" style="2"/>
    <col min="8449" max="8449" width="1.7109375" style="2" customWidth="1"/>
    <col min="8450" max="8450" width="62.7109375" style="2" customWidth="1"/>
    <col min="8451" max="8451" width="10.7109375" style="2" customWidth="1"/>
    <col min="8452" max="8453" width="7.85546875" style="2" customWidth="1"/>
    <col min="8454" max="8454" width="8" style="2" customWidth="1"/>
    <col min="8455" max="8463" width="7.7109375" style="2" customWidth="1"/>
    <col min="8464" max="8464" width="10.7109375" style="2" customWidth="1"/>
    <col min="8465" max="8466" width="9.7109375" style="2" customWidth="1"/>
    <col min="8467" max="8467" width="1.7109375" style="2" customWidth="1"/>
    <col min="8468" max="8468" width="11.42578125" style="2"/>
    <col min="8469" max="8470" width="13.7109375" style="2" customWidth="1"/>
    <col min="8471" max="8704" width="11.42578125" style="2"/>
    <col min="8705" max="8705" width="1.7109375" style="2" customWidth="1"/>
    <col min="8706" max="8706" width="62.7109375" style="2" customWidth="1"/>
    <col min="8707" max="8707" width="10.7109375" style="2" customWidth="1"/>
    <col min="8708" max="8709" width="7.85546875" style="2" customWidth="1"/>
    <col min="8710" max="8710" width="8" style="2" customWidth="1"/>
    <col min="8711" max="8719" width="7.7109375" style="2" customWidth="1"/>
    <col min="8720" max="8720" width="10.7109375" style="2" customWidth="1"/>
    <col min="8721" max="8722" width="9.7109375" style="2" customWidth="1"/>
    <col min="8723" max="8723" width="1.7109375" style="2" customWidth="1"/>
    <col min="8724" max="8724" width="11.42578125" style="2"/>
    <col min="8725" max="8726" width="13.7109375" style="2" customWidth="1"/>
    <col min="8727" max="8960" width="11.42578125" style="2"/>
    <col min="8961" max="8961" width="1.7109375" style="2" customWidth="1"/>
    <col min="8962" max="8962" width="62.7109375" style="2" customWidth="1"/>
    <col min="8963" max="8963" width="10.7109375" style="2" customWidth="1"/>
    <col min="8964" max="8965" width="7.85546875" style="2" customWidth="1"/>
    <col min="8966" max="8966" width="8" style="2" customWidth="1"/>
    <col min="8967" max="8975" width="7.7109375" style="2" customWidth="1"/>
    <col min="8976" max="8976" width="10.7109375" style="2" customWidth="1"/>
    <col min="8977" max="8978" width="9.7109375" style="2" customWidth="1"/>
    <col min="8979" max="8979" width="1.7109375" style="2" customWidth="1"/>
    <col min="8980" max="8980" width="11.42578125" style="2"/>
    <col min="8981" max="8982" width="13.7109375" style="2" customWidth="1"/>
    <col min="8983" max="9216" width="11.42578125" style="2"/>
    <col min="9217" max="9217" width="1.7109375" style="2" customWidth="1"/>
    <col min="9218" max="9218" width="62.7109375" style="2" customWidth="1"/>
    <col min="9219" max="9219" width="10.7109375" style="2" customWidth="1"/>
    <col min="9220" max="9221" width="7.85546875" style="2" customWidth="1"/>
    <col min="9222" max="9222" width="8" style="2" customWidth="1"/>
    <col min="9223" max="9231" width="7.7109375" style="2" customWidth="1"/>
    <col min="9232" max="9232" width="10.7109375" style="2" customWidth="1"/>
    <col min="9233" max="9234" width="9.7109375" style="2" customWidth="1"/>
    <col min="9235" max="9235" width="1.7109375" style="2" customWidth="1"/>
    <col min="9236" max="9236" width="11.42578125" style="2"/>
    <col min="9237" max="9238" width="13.7109375" style="2" customWidth="1"/>
    <col min="9239" max="9472" width="11.42578125" style="2"/>
    <col min="9473" max="9473" width="1.7109375" style="2" customWidth="1"/>
    <col min="9474" max="9474" width="62.7109375" style="2" customWidth="1"/>
    <col min="9475" max="9475" width="10.7109375" style="2" customWidth="1"/>
    <col min="9476" max="9477" width="7.85546875" style="2" customWidth="1"/>
    <col min="9478" max="9478" width="8" style="2" customWidth="1"/>
    <col min="9479" max="9487" width="7.7109375" style="2" customWidth="1"/>
    <col min="9488" max="9488" width="10.7109375" style="2" customWidth="1"/>
    <col min="9489" max="9490" width="9.7109375" style="2" customWidth="1"/>
    <col min="9491" max="9491" width="1.7109375" style="2" customWidth="1"/>
    <col min="9492" max="9492" width="11.42578125" style="2"/>
    <col min="9493" max="9494" width="13.7109375" style="2" customWidth="1"/>
    <col min="9495" max="9728" width="11.42578125" style="2"/>
    <col min="9729" max="9729" width="1.7109375" style="2" customWidth="1"/>
    <col min="9730" max="9730" width="62.7109375" style="2" customWidth="1"/>
    <col min="9731" max="9731" width="10.7109375" style="2" customWidth="1"/>
    <col min="9732" max="9733" width="7.85546875" style="2" customWidth="1"/>
    <col min="9734" max="9734" width="8" style="2" customWidth="1"/>
    <col min="9735" max="9743" width="7.7109375" style="2" customWidth="1"/>
    <col min="9744" max="9744" width="10.7109375" style="2" customWidth="1"/>
    <col min="9745" max="9746" width="9.7109375" style="2" customWidth="1"/>
    <col min="9747" max="9747" width="1.7109375" style="2" customWidth="1"/>
    <col min="9748" max="9748" width="11.42578125" style="2"/>
    <col min="9749" max="9750" width="13.7109375" style="2" customWidth="1"/>
    <col min="9751" max="9984" width="11.42578125" style="2"/>
    <col min="9985" max="9985" width="1.7109375" style="2" customWidth="1"/>
    <col min="9986" max="9986" width="62.7109375" style="2" customWidth="1"/>
    <col min="9987" max="9987" width="10.7109375" style="2" customWidth="1"/>
    <col min="9988" max="9989" width="7.85546875" style="2" customWidth="1"/>
    <col min="9990" max="9990" width="8" style="2" customWidth="1"/>
    <col min="9991" max="9999" width="7.7109375" style="2" customWidth="1"/>
    <col min="10000" max="10000" width="10.7109375" style="2" customWidth="1"/>
    <col min="10001" max="10002" width="9.7109375" style="2" customWidth="1"/>
    <col min="10003" max="10003" width="1.7109375" style="2" customWidth="1"/>
    <col min="10004" max="10004" width="11.42578125" style="2"/>
    <col min="10005" max="10006" width="13.7109375" style="2" customWidth="1"/>
    <col min="10007" max="10240" width="11.42578125" style="2"/>
    <col min="10241" max="10241" width="1.7109375" style="2" customWidth="1"/>
    <col min="10242" max="10242" width="62.7109375" style="2" customWidth="1"/>
    <col min="10243" max="10243" width="10.7109375" style="2" customWidth="1"/>
    <col min="10244" max="10245" width="7.85546875" style="2" customWidth="1"/>
    <col min="10246" max="10246" width="8" style="2" customWidth="1"/>
    <col min="10247" max="10255" width="7.7109375" style="2" customWidth="1"/>
    <col min="10256" max="10256" width="10.7109375" style="2" customWidth="1"/>
    <col min="10257" max="10258" width="9.7109375" style="2" customWidth="1"/>
    <col min="10259" max="10259" width="1.7109375" style="2" customWidth="1"/>
    <col min="10260" max="10260" width="11.42578125" style="2"/>
    <col min="10261" max="10262" width="13.7109375" style="2" customWidth="1"/>
    <col min="10263" max="10496" width="11.42578125" style="2"/>
    <col min="10497" max="10497" width="1.7109375" style="2" customWidth="1"/>
    <col min="10498" max="10498" width="62.7109375" style="2" customWidth="1"/>
    <col min="10499" max="10499" width="10.7109375" style="2" customWidth="1"/>
    <col min="10500" max="10501" width="7.85546875" style="2" customWidth="1"/>
    <col min="10502" max="10502" width="8" style="2" customWidth="1"/>
    <col min="10503" max="10511" width="7.7109375" style="2" customWidth="1"/>
    <col min="10512" max="10512" width="10.7109375" style="2" customWidth="1"/>
    <col min="10513" max="10514" width="9.7109375" style="2" customWidth="1"/>
    <col min="10515" max="10515" width="1.7109375" style="2" customWidth="1"/>
    <col min="10516" max="10516" width="11.42578125" style="2"/>
    <col min="10517" max="10518" width="13.7109375" style="2" customWidth="1"/>
    <col min="10519" max="10752" width="11.42578125" style="2"/>
    <col min="10753" max="10753" width="1.7109375" style="2" customWidth="1"/>
    <col min="10754" max="10754" width="62.7109375" style="2" customWidth="1"/>
    <col min="10755" max="10755" width="10.7109375" style="2" customWidth="1"/>
    <col min="10756" max="10757" width="7.85546875" style="2" customWidth="1"/>
    <col min="10758" max="10758" width="8" style="2" customWidth="1"/>
    <col min="10759" max="10767" width="7.7109375" style="2" customWidth="1"/>
    <col min="10768" max="10768" width="10.7109375" style="2" customWidth="1"/>
    <col min="10769" max="10770" width="9.7109375" style="2" customWidth="1"/>
    <col min="10771" max="10771" width="1.7109375" style="2" customWidth="1"/>
    <col min="10772" max="10772" width="11.42578125" style="2"/>
    <col min="10773" max="10774" width="13.7109375" style="2" customWidth="1"/>
    <col min="10775" max="11008" width="11.42578125" style="2"/>
    <col min="11009" max="11009" width="1.7109375" style="2" customWidth="1"/>
    <col min="11010" max="11010" width="62.7109375" style="2" customWidth="1"/>
    <col min="11011" max="11011" width="10.7109375" style="2" customWidth="1"/>
    <col min="11012" max="11013" width="7.85546875" style="2" customWidth="1"/>
    <col min="11014" max="11014" width="8" style="2" customWidth="1"/>
    <col min="11015" max="11023" width="7.7109375" style="2" customWidth="1"/>
    <col min="11024" max="11024" width="10.7109375" style="2" customWidth="1"/>
    <col min="11025" max="11026" width="9.7109375" style="2" customWidth="1"/>
    <col min="11027" max="11027" width="1.7109375" style="2" customWidth="1"/>
    <col min="11028" max="11028" width="11.42578125" style="2"/>
    <col min="11029" max="11030" width="13.7109375" style="2" customWidth="1"/>
    <col min="11031" max="11264" width="11.42578125" style="2"/>
    <col min="11265" max="11265" width="1.7109375" style="2" customWidth="1"/>
    <col min="11266" max="11266" width="62.7109375" style="2" customWidth="1"/>
    <col min="11267" max="11267" width="10.7109375" style="2" customWidth="1"/>
    <col min="11268" max="11269" width="7.85546875" style="2" customWidth="1"/>
    <col min="11270" max="11270" width="8" style="2" customWidth="1"/>
    <col min="11271" max="11279" width="7.7109375" style="2" customWidth="1"/>
    <col min="11280" max="11280" width="10.7109375" style="2" customWidth="1"/>
    <col min="11281" max="11282" width="9.7109375" style="2" customWidth="1"/>
    <col min="11283" max="11283" width="1.7109375" style="2" customWidth="1"/>
    <col min="11284" max="11284" width="11.42578125" style="2"/>
    <col min="11285" max="11286" width="13.7109375" style="2" customWidth="1"/>
    <col min="11287" max="11520" width="11.42578125" style="2"/>
    <col min="11521" max="11521" width="1.7109375" style="2" customWidth="1"/>
    <col min="11522" max="11522" width="62.7109375" style="2" customWidth="1"/>
    <col min="11523" max="11523" width="10.7109375" style="2" customWidth="1"/>
    <col min="11524" max="11525" width="7.85546875" style="2" customWidth="1"/>
    <col min="11526" max="11526" width="8" style="2" customWidth="1"/>
    <col min="11527" max="11535" width="7.7109375" style="2" customWidth="1"/>
    <col min="11536" max="11536" width="10.7109375" style="2" customWidth="1"/>
    <col min="11537" max="11538" width="9.7109375" style="2" customWidth="1"/>
    <col min="11539" max="11539" width="1.7109375" style="2" customWidth="1"/>
    <col min="11540" max="11540" width="11.42578125" style="2"/>
    <col min="11541" max="11542" width="13.7109375" style="2" customWidth="1"/>
    <col min="11543" max="11776" width="11.42578125" style="2"/>
    <col min="11777" max="11777" width="1.7109375" style="2" customWidth="1"/>
    <col min="11778" max="11778" width="62.7109375" style="2" customWidth="1"/>
    <col min="11779" max="11779" width="10.7109375" style="2" customWidth="1"/>
    <col min="11780" max="11781" width="7.85546875" style="2" customWidth="1"/>
    <col min="11782" max="11782" width="8" style="2" customWidth="1"/>
    <col min="11783" max="11791" width="7.7109375" style="2" customWidth="1"/>
    <col min="11792" max="11792" width="10.7109375" style="2" customWidth="1"/>
    <col min="11793" max="11794" width="9.7109375" style="2" customWidth="1"/>
    <col min="11795" max="11795" width="1.7109375" style="2" customWidth="1"/>
    <col min="11796" max="11796" width="11.42578125" style="2"/>
    <col min="11797" max="11798" width="13.7109375" style="2" customWidth="1"/>
    <col min="11799" max="12032" width="11.42578125" style="2"/>
    <col min="12033" max="12033" width="1.7109375" style="2" customWidth="1"/>
    <col min="12034" max="12034" width="62.7109375" style="2" customWidth="1"/>
    <col min="12035" max="12035" width="10.7109375" style="2" customWidth="1"/>
    <col min="12036" max="12037" width="7.85546875" style="2" customWidth="1"/>
    <col min="12038" max="12038" width="8" style="2" customWidth="1"/>
    <col min="12039" max="12047" width="7.7109375" style="2" customWidth="1"/>
    <col min="12048" max="12048" width="10.7109375" style="2" customWidth="1"/>
    <col min="12049" max="12050" width="9.7109375" style="2" customWidth="1"/>
    <col min="12051" max="12051" width="1.7109375" style="2" customWidth="1"/>
    <col min="12052" max="12052" width="11.42578125" style="2"/>
    <col min="12053" max="12054" width="13.7109375" style="2" customWidth="1"/>
    <col min="12055" max="12288" width="11.42578125" style="2"/>
    <col min="12289" max="12289" width="1.7109375" style="2" customWidth="1"/>
    <col min="12290" max="12290" width="62.7109375" style="2" customWidth="1"/>
    <col min="12291" max="12291" width="10.7109375" style="2" customWidth="1"/>
    <col min="12292" max="12293" width="7.85546875" style="2" customWidth="1"/>
    <col min="12294" max="12294" width="8" style="2" customWidth="1"/>
    <col min="12295" max="12303" width="7.7109375" style="2" customWidth="1"/>
    <col min="12304" max="12304" width="10.7109375" style="2" customWidth="1"/>
    <col min="12305" max="12306" width="9.7109375" style="2" customWidth="1"/>
    <col min="12307" max="12307" width="1.7109375" style="2" customWidth="1"/>
    <col min="12308" max="12308" width="11.42578125" style="2"/>
    <col min="12309" max="12310" width="13.7109375" style="2" customWidth="1"/>
    <col min="12311" max="12544" width="11.42578125" style="2"/>
    <col min="12545" max="12545" width="1.7109375" style="2" customWidth="1"/>
    <col min="12546" max="12546" width="62.7109375" style="2" customWidth="1"/>
    <col min="12547" max="12547" width="10.7109375" style="2" customWidth="1"/>
    <col min="12548" max="12549" width="7.85546875" style="2" customWidth="1"/>
    <col min="12550" max="12550" width="8" style="2" customWidth="1"/>
    <col min="12551" max="12559" width="7.7109375" style="2" customWidth="1"/>
    <col min="12560" max="12560" width="10.7109375" style="2" customWidth="1"/>
    <col min="12561" max="12562" width="9.7109375" style="2" customWidth="1"/>
    <col min="12563" max="12563" width="1.7109375" style="2" customWidth="1"/>
    <col min="12564" max="12564" width="11.42578125" style="2"/>
    <col min="12565" max="12566" width="13.7109375" style="2" customWidth="1"/>
    <col min="12567" max="12800" width="11.42578125" style="2"/>
    <col min="12801" max="12801" width="1.7109375" style="2" customWidth="1"/>
    <col min="12802" max="12802" width="62.7109375" style="2" customWidth="1"/>
    <col min="12803" max="12803" width="10.7109375" style="2" customWidth="1"/>
    <col min="12804" max="12805" width="7.85546875" style="2" customWidth="1"/>
    <col min="12806" max="12806" width="8" style="2" customWidth="1"/>
    <col min="12807" max="12815" width="7.7109375" style="2" customWidth="1"/>
    <col min="12816" max="12816" width="10.7109375" style="2" customWidth="1"/>
    <col min="12817" max="12818" width="9.7109375" style="2" customWidth="1"/>
    <col min="12819" max="12819" width="1.7109375" style="2" customWidth="1"/>
    <col min="12820" max="12820" width="11.42578125" style="2"/>
    <col min="12821" max="12822" width="13.7109375" style="2" customWidth="1"/>
    <col min="12823" max="13056" width="11.42578125" style="2"/>
    <col min="13057" max="13057" width="1.7109375" style="2" customWidth="1"/>
    <col min="13058" max="13058" width="62.7109375" style="2" customWidth="1"/>
    <col min="13059" max="13059" width="10.7109375" style="2" customWidth="1"/>
    <col min="13060" max="13061" width="7.85546875" style="2" customWidth="1"/>
    <col min="13062" max="13062" width="8" style="2" customWidth="1"/>
    <col min="13063" max="13071" width="7.7109375" style="2" customWidth="1"/>
    <col min="13072" max="13072" width="10.7109375" style="2" customWidth="1"/>
    <col min="13073" max="13074" width="9.7109375" style="2" customWidth="1"/>
    <col min="13075" max="13075" width="1.7109375" style="2" customWidth="1"/>
    <col min="13076" max="13076" width="11.42578125" style="2"/>
    <col min="13077" max="13078" width="13.7109375" style="2" customWidth="1"/>
    <col min="13079" max="13312" width="11.42578125" style="2"/>
    <col min="13313" max="13313" width="1.7109375" style="2" customWidth="1"/>
    <col min="13314" max="13314" width="62.7109375" style="2" customWidth="1"/>
    <col min="13315" max="13315" width="10.7109375" style="2" customWidth="1"/>
    <col min="13316" max="13317" width="7.85546875" style="2" customWidth="1"/>
    <col min="13318" max="13318" width="8" style="2" customWidth="1"/>
    <col min="13319" max="13327" width="7.7109375" style="2" customWidth="1"/>
    <col min="13328" max="13328" width="10.7109375" style="2" customWidth="1"/>
    <col min="13329" max="13330" width="9.7109375" style="2" customWidth="1"/>
    <col min="13331" max="13331" width="1.7109375" style="2" customWidth="1"/>
    <col min="13332" max="13332" width="11.42578125" style="2"/>
    <col min="13333" max="13334" width="13.7109375" style="2" customWidth="1"/>
    <col min="13335" max="13568" width="11.42578125" style="2"/>
    <col min="13569" max="13569" width="1.7109375" style="2" customWidth="1"/>
    <col min="13570" max="13570" width="62.7109375" style="2" customWidth="1"/>
    <col min="13571" max="13571" width="10.7109375" style="2" customWidth="1"/>
    <col min="13572" max="13573" width="7.85546875" style="2" customWidth="1"/>
    <col min="13574" max="13574" width="8" style="2" customWidth="1"/>
    <col min="13575" max="13583" width="7.7109375" style="2" customWidth="1"/>
    <col min="13584" max="13584" width="10.7109375" style="2" customWidth="1"/>
    <col min="13585" max="13586" width="9.7109375" style="2" customWidth="1"/>
    <col min="13587" max="13587" width="1.7109375" style="2" customWidth="1"/>
    <col min="13588" max="13588" width="11.42578125" style="2"/>
    <col min="13589" max="13590" width="13.7109375" style="2" customWidth="1"/>
    <col min="13591" max="13824" width="11.42578125" style="2"/>
    <col min="13825" max="13825" width="1.7109375" style="2" customWidth="1"/>
    <col min="13826" max="13826" width="62.7109375" style="2" customWidth="1"/>
    <col min="13827" max="13827" width="10.7109375" style="2" customWidth="1"/>
    <col min="13828" max="13829" width="7.85546875" style="2" customWidth="1"/>
    <col min="13830" max="13830" width="8" style="2" customWidth="1"/>
    <col min="13831" max="13839" width="7.7109375" style="2" customWidth="1"/>
    <col min="13840" max="13840" width="10.7109375" style="2" customWidth="1"/>
    <col min="13841" max="13842" width="9.7109375" style="2" customWidth="1"/>
    <col min="13843" max="13843" width="1.7109375" style="2" customWidth="1"/>
    <col min="13844" max="13844" width="11.42578125" style="2"/>
    <col min="13845" max="13846" width="13.7109375" style="2" customWidth="1"/>
    <col min="13847" max="14080" width="11.42578125" style="2"/>
    <col min="14081" max="14081" width="1.7109375" style="2" customWidth="1"/>
    <col min="14082" max="14082" width="62.7109375" style="2" customWidth="1"/>
    <col min="14083" max="14083" width="10.7109375" style="2" customWidth="1"/>
    <col min="14084" max="14085" width="7.85546875" style="2" customWidth="1"/>
    <col min="14086" max="14086" width="8" style="2" customWidth="1"/>
    <col min="14087" max="14095" width="7.7109375" style="2" customWidth="1"/>
    <col min="14096" max="14096" width="10.7109375" style="2" customWidth="1"/>
    <col min="14097" max="14098" width="9.7109375" style="2" customWidth="1"/>
    <col min="14099" max="14099" width="1.7109375" style="2" customWidth="1"/>
    <col min="14100" max="14100" width="11.42578125" style="2"/>
    <col min="14101" max="14102" width="13.7109375" style="2" customWidth="1"/>
    <col min="14103" max="14336" width="11.42578125" style="2"/>
    <col min="14337" max="14337" width="1.7109375" style="2" customWidth="1"/>
    <col min="14338" max="14338" width="62.7109375" style="2" customWidth="1"/>
    <col min="14339" max="14339" width="10.7109375" style="2" customWidth="1"/>
    <col min="14340" max="14341" width="7.85546875" style="2" customWidth="1"/>
    <col min="14342" max="14342" width="8" style="2" customWidth="1"/>
    <col min="14343" max="14351" width="7.7109375" style="2" customWidth="1"/>
    <col min="14352" max="14352" width="10.7109375" style="2" customWidth="1"/>
    <col min="14353" max="14354" width="9.7109375" style="2" customWidth="1"/>
    <col min="14355" max="14355" width="1.7109375" style="2" customWidth="1"/>
    <col min="14356" max="14356" width="11.42578125" style="2"/>
    <col min="14357" max="14358" width="13.7109375" style="2" customWidth="1"/>
    <col min="14359" max="14592" width="11.42578125" style="2"/>
    <col min="14593" max="14593" width="1.7109375" style="2" customWidth="1"/>
    <col min="14594" max="14594" width="62.7109375" style="2" customWidth="1"/>
    <col min="14595" max="14595" width="10.7109375" style="2" customWidth="1"/>
    <col min="14596" max="14597" width="7.85546875" style="2" customWidth="1"/>
    <col min="14598" max="14598" width="8" style="2" customWidth="1"/>
    <col min="14599" max="14607" width="7.7109375" style="2" customWidth="1"/>
    <col min="14608" max="14608" width="10.7109375" style="2" customWidth="1"/>
    <col min="14609" max="14610" width="9.7109375" style="2" customWidth="1"/>
    <col min="14611" max="14611" width="1.7109375" style="2" customWidth="1"/>
    <col min="14612" max="14612" width="11.42578125" style="2"/>
    <col min="14613" max="14614" width="13.7109375" style="2" customWidth="1"/>
    <col min="14615" max="14848" width="11.42578125" style="2"/>
    <col min="14849" max="14849" width="1.7109375" style="2" customWidth="1"/>
    <col min="14850" max="14850" width="62.7109375" style="2" customWidth="1"/>
    <col min="14851" max="14851" width="10.7109375" style="2" customWidth="1"/>
    <col min="14852" max="14853" width="7.85546875" style="2" customWidth="1"/>
    <col min="14854" max="14854" width="8" style="2" customWidth="1"/>
    <col min="14855" max="14863" width="7.7109375" style="2" customWidth="1"/>
    <col min="14864" max="14864" width="10.7109375" style="2" customWidth="1"/>
    <col min="14865" max="14866" width="9.7109375" style="2" customWidth="1"/>
    <col min="14867" max="14867" width="1.7109375" style="2" customWidth="1"/>
    <col min="14868" max="14868" width="11.42578125" style="2"/>
    <col min="14869" max="14870" width="13.7109375" style="2" customWidth="1"/>
    <col min="14871" max="15104" width="11.42578125" style="2"/>
    <col min="15105" max="15105" width="1.7109375" style="2" customWidth="1"/>
    <col min="15106" max="15106" width="62.7109375" style="2" customWidth="1"/>
    <col min="15107" max="15107" width="10.7109375" style="2" customWidth="1"/>
    <col min="15108" max="15109" width="7.85546875" style="2" customWidth="1"/>
    <col min="15110" max="15110" width="8" style="2" customWidth="1"/>
    <col min="15111" max="15119" width="7.7109375" style="2" customWidth="1"/>
    <col min="15120" max="15120" width="10.7109375" style="2" customWidth="1"/>
    <col min="15121" max="15122" width="9.7109375" style="2" customWidth="1"/>
    <col min="15123" max="15123" width="1.7109375" style="2" customWidth="1"/>
    <col min="15124" max="15124" width="11.42578125" style="2"/>
    <col min="15125" max="15126" width="13.7109375" style="2" customWidth="1"/>
    <col min="15127" max="15360" width="11.42578125" style="2"/>
    <col min="15361" max="15361" width="1.7109375" style="2" customWidth="1"/>
    <col min="15362" max="15362" width="62.7109375" style="2" customWidth="1"/>
    <col min="15363" max="15363" width="10.7109375" style="2" customWidth="1"/>
    <col min="15364" max="15365" width="7.85546875" style="2" customWidth="1"/>
    <col min="15366" max="15366" width="8" style="2" customWidth="1"/>
    <col min="15367" max="15375" width="7.7109375" style="2" customWidth="1"/>
    <col min="15376" max="15376" width="10.7109375" style="2" customWidth="1"/>
    <col min="15377" max="15378" width="9.7109375" style="2" customWidth="1"/>
    <col min="15379" max="15379" width="1.7109375" style="2" customWidth="1"/>
    <col min="15380" max="15380" width="11.42578125" style="2"/>
    <col min="15381" max="15382" width="13.7109375" style="2" customWidth="1"/>
    <col min="15383" max="15616" width="11.42578125" style="2"/>
    <col min="15617" max="15617" width="1.7109375" style="2" customWidth="1"/>
    <col min="15618" max="15618" width="62.7109375" style="2" customWidth="1"/>
    <col min="15619" max="15619" width="10.7109375" style="2" customWidth="1"/>
    <col min="15620" max="15621" width="7.85546875" style="2" customWidth="1"/>
    <col min="15622" max="15622" width="8" style="2" customWidth="1"/>
    <col min="15623" max="15631" width="7.7109375" style="2" customWidth="1"/>
    <col min="15632" max="15632" width="10.7109375" style="2" customWidth="1"/>
    <col min="15633" max="15634" width="9.7109375" style="2" customWidth="1"/>
    <col min="15635" max="15635" width="1.7109375" style="2" customWidth="1"/>
    <col min="15636" max="15636" width="11.42578125" style="2"/>
    <col min="15637" max="15638" width="13.7109375" style="2" customWidth="1"/>
    <col min="15639" max="15872" width="11.42578125" style="2"/>
    <col min="15873" max="15873" width="1.7109375" style="2" customWidth="1"/>
    <col min="15874" max="15874" width="62.7109375" style="2" customWidth="1"/>
    <col min="15875" max="15875" width="10.7109375" style="2" customWidth="1"/>
    <col min="15876" max="15877" width="7.85546875" style="2" customWidth="1"/>
    <col min="15878" max="15878" width="8" style="2" customWidth="1"/>
    <col min="15879" max="15887" width="7.7109375" style="2" customWidth="1"/>
    <col min="15888" max="15888" width="10.7109375" style="2" customWidth="1"/>
    <col min="15889" max="15890" width="9.7109375" style="2" customWidth="1"/>
    <col min="15891" max="15891" width="1.7109375" style="2" customWidth="1"/>
    <col min="15892" max="15892" width="11.42578125" style="2"/>
    <col min="15893" max="15894" width="13.7109375" style="2" customWidth="1"/>
    <col min="15895" max="16128" width="11.42578125" style="2"/>
    <col min="16129" max="16129" width="1.7109375" style="2" customWidth="1"/>
    <col min="16130" max="16130" width="62.7109375" style="2" customWidth="1"/>
    <col min="16131" max="16131" width="10.7109375" style="2" customWidth="1"/>
    <col min="16132" max="16133" width="7.85546875" style="2" customWidth="1"/>
    <col min="16134" max="16134" width="8" style="2" customWidth="1"/>
    <col min="16135" max="16143" width="7.7109375" style="2" customWidth="1"/>
    <col min="16144" max="16144" width="10.7109375" style="2" customWidth="1"/>
    <col min="16145" max="16146" width="9.7109375" style="2" customWidth="1"/>
    <col min="16147" max="16147" width="1.7109375" style="2" customWidth="1"/>
    <col min="16148" max="16148" width="11.42578125" style="2"/>
    <col min="16149" max="16150" width="13.7109375" style="2" customWidth="1"/>
    <col min="16151" max="16384" width="11.425781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6" ht="15.75" x14ac:dyDescent="0.25">
      <c r="A2" s="1"/>
      <c r="B2" s="38" t="s">
        <v>69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1"/>
      <c r="T2" s="1"/>
    </row>
    <row r="3" spans="1:26" ht="16.5" customHeight="1" x14ac:dyDescent="0.25">
      <c r="A3" s="1"/>
      <c r="B3" s="38" t="s">
        <v>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1"/>
      <c r="T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24.95" customHeight="1" x14ac:dyDescent="0.2">
      <c r="A5" s="1"/>
      <c r="B5" s="39" t="s">
        <v>1</v>
      </c>
      <c r="C5" s="25" t="s">
        <v>39</v>
      </c>
      <c r="D5" s="40" t="s">
        <v>41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 t="s">
        <v>2</v>
      </c>
      <c r="R5" s="42"/>
      <c r="S5" s="1"/>
      <c r="T5" s="1"/>
      <c r="U5" s="1"/>
      <c r="V5" s="1"/>
    </row>
    <row r="6" spans="1:26" ht="31.5" customHeight="1" x14ac:dyDescent="0.2">
      <c r="A6" s="1"/>
      <c r="B6" s="39"/>
      <c r="C6" s="23" t="s">
        <v>67</v>
      </c>
      <c r="D6" s="26" t="s">
        <v>45</v>
      </c>
      <c r="E6" s="27" t="s">
        <v>46</v>
      </c>
      <c r="F6" s="27" t="s">
        <v>47</v>
      </c>
      <c r="G6" s="27" t="s">
        <v>48</v>
      </c>
      <c r="H6" s="27" t="s">
        <v>49</v>
      </c>
      <c r="I6" s="27" t="s">
        <v>50</v>
      </c>
      <c r="J6" s="27" t="s">
        <v>51</v>
      </c>
      <c r="K6" s="27" t="s">
        <v>52</v>
      </c>
      <c r="L6" s="27" t="s">
        <v>53</v>
      </c>
      <c r="M6" s="27" t="s">
        <v>54</v>
      </c>
      <c r="N6" s="27" t="s">
        <v>55</v>
      </c>
      <c r="O6" s="27" t="s">
        <v>56</v>
      </c>
      <c r="P6" s="27" t="s">
        <v>67</v>
      </c>
      <c r="Q6" s="27" t="s">
        <v>3</v>
      </c>
      <c r="R6" s="28" t="s">
        <v>4</v>
      </c>
      <c r="S6" s="1"/>
      <c r="T6" s="1"/>
      <c r="U6" s="1"/>
      <c r="V6" s="1"/>
      <c r="Z6" s="24"/>
    </row>
    <row r="7" spans="1:26" ht="21" customHeight="1" x14ac:dyDescent="0.4">
      <c r="A7" s="1"/>
      <c r="B7" s="3" t="s">
        <v>57</v>
      </c>
      <c r="C7" s="4">
        <f>+C8+C41</f>
        <v>5771.0553419600001</v>
      </c>
      <c r="D7" s="4">
        <f>+D8+D41</f>
        <v>602.80836224999996</v>
      </c>
      <c r="E7" s="4">
        <f t="shared" ref="E7:O7" si="0">+E8+E41</f>
        <v>545.40489563000006</v>
      </c>
      <c r="F7" s="4">
        <f t="shared" si="0"/>
        <v>558.35657668999988</v>
      </c>
      <c r="G7" s="4">
        <f t="shared" si="0"/>
        <v>886.93174545000011</v>
      </c>
      <c r="H7" s="4">
        <f t="shared" si="0"/>
        <v>677.83867914000007</v>
      </c>
      <c r="I7" s="4">
        <f t="shared" si="0"/>
        <v>555.63028619999989</v>
      </c>
      <c r="J7" s="4">
        <f t="shared" si="0"/>
        <v>550.08600974000001</v>
      </c>
      <c r="K7" s="4">
        <f t="shared" si="0"/>
        <v>563.4510641600001</v>
      </c>
      <c r="L7" s="4">
        <f t="shared" si="0"/>
        <v>553.87247824999997</v>
      </c>
      <c r="M7" s="4">
        <f t="shared" si="0"/>
        <v>534.96002490000001</v>
      </c>
      <c r="N7" s="4">
        <f t="shared" si="0"/>
        <v>0</v>
      </c>
      <c r="O7" s="4">
        <f t="shared" si="0"/>
        <v>0</v>
      </c>
      <c r="P7" s="4">
        <f>SUM(D7:O7)</f>
        <v>6029.3401224099998</v>
      </c>
      <c r="Q7" s="5">
        <f t="shared" ref="Q7:Q47" si="1">+P7-C7</f>
        <v>258.28478044999974</v>
      </c>
      <c r="R7" s="5">
        <f t="shared" ref="R7:R47" si="2">IF(ISNUMBER(+Q7/C7*100), +Q7/C7*100, "")</f>
        <v>4.4755207695214985</v>
      </c>
      <c r="S7" s="1"/>
      <c r="T7" s="6"/>
      <c r="U7" s="6" t="e">
        <f>C7-#REF!</f>
        <v>#REF!</v>
      </c>
      <c r="V7" s="6" t="e">
        <f>P7-#REF!</f>
        <v>#REF!</v>
      </c>
      <c r="X7" s="29"/>
    </row>
    <row r="8" spans="1:26" ht="21" customHeight="1" x14ac:dyDescent="0.4">
      <c r="A8" s="1"/>
      <c r="B8" s="3" t="s">
        <v>5</v>
      </c>
      <c r="C8" s="5">
        <f>+C9+C12+C16+C17+C24+C33</f>
        <v>5578.9704614000002</v>
      </c>
      <c r="D8" s="5">
        <f>+D9+D12+D16+D17+D24+D33</f>
        <v>585.04239963999999</v>
      </c>
      <c r="E8" s="5">
        <f t="shared" ref="E8:O8" si="3">+E9+E12+E16+E17+E24+E33</f>
        <v>520.94692908000002</v>
      </c>
      <c r="F8" s="5">
        <f t="shared" si="3"/>
        <v>521.8149032099999</v>
      </c>
      <c r="G8" s="5">
        <f t="shared" si="3"/>
        <v>869.34557643000005</v>
      </c>
      <c r="H8" s="5">
        <f t="shared" si="3"/>
        <v>654.56808024000009</v>
      </c>
      <c r="I8" s="5">
        <f t="shared" si="3"/>
        <v>524.78243195999994</v>
      </c>
      <c r="J8" s="5">
        <f t="shared" si="3"/>
        <v>528.80125297999996</v>
      </c>
      <c r="K8" s="5">
        <f t="shared" si="3"/>
        <v>536.42662631000007</v>
      </c>
      <c r="L8" s="5">
        <f t="shared" si="3"/>
        <v>507.29357238</v>
      </c>
      <c r="M8" s="5">
        <f t="shared" si="3"/>
        <v>513.91745895999998</v>
      </c>
      <c r="N8" s="5">
        <f t="shared" si="3"/>
        <v>0</v>
      </c>
      <c r="O8" s="5">
        <f t="shared" si="3"/>
        <v>0</v>
      </c>
      <c r="P8" s="5">
        <f>SUM(D8:O8)</f>
        <v>5762.9392311900001</v>
      </c>
      <c r="Q8" s="5">
        <f t="shared" si="1"/>
        <v>183.9687697899999</v>
      </c>
      <c r="R8" s="5">
        <f t="shared" si="2"/>
        <v>3.2975397712328864</v>
      </c>
      <c r="S8" s="1"/>
      <c r="T8" s="6"/>
      <c r="U8" s="6" t="e">
        <f>C8-#REF!</f>
        <v>#REF!</v>
      </c>
      <c r="V8" s="6" t="e">
        <f>P8-#REF!</f>
        <v>#REF!</v>
      </c>
      <c r="W8" s="24"/>
      <c r="X8" s="29"/>
      <c r="Y8" s="24"/>
      <c r="Z8" s="35"/>
    </row>
    <row r="9" spans="1:26" ht="21" customHeight="1" x14ac:dyDescent="0.25">
      <c r="A9" s="1"/>
      <c r="B9" s="7" t="s">
        <v>6</v>
      </c>
      <c r="C9" s="8">
        <f>SUM(C10:C11)</f>
        <v>2526.3691320299999</v>
      </c>
      <c r="D9" s="8">
        <f>SUM(D10:D11)</f>
        <v>278.10670283000002</v>
      </c>
      <c r="E9" s="8">
        <f>SUM(E10:E11)</f>
        <v>233.93505782</v>
      </c>
      <c r="F9" s="8">
        <f t="shared" ref="F9:O9" si="4">SUM(F10:F11)</f>
        <v>251.60112523999999</v>
      </c>
      <c r="G9" s="8">
        <f t="shared" si="4"/>
        <v>246.31718940000002</v>
      </c>
      <c r="H9" s="8">
        <f t="shared" si="4"/>
        <v>262.06433494999999</v>
      </c>
      <c r="I9" s="8">
        <f t="shared" si="4"/>
        <v>275.98226204999997</v>
      </c>
      <c r="J9" s="8">
        <f t="shared" si="4"/>
        <v>265.11462538999996</v>
      </c>
      <c r="K9" s="8">
        <f t="shared" si="4"/>
        <v>283.66887008000003</v>
      </c>
      <c r="L9" s="8">
        <f t="shared" si="4"/>
        <v>263.17580982000004</v>
      </c>
      <c r="M9" s="8">
        <f t="shared" si="4"/>
        <v>266.84970599000002</v>
      </c>
      <c r="N9" s="8">
        <f t="shared" si="4"/>
        <v>0</v>
      </c>
      <c r="O9" s="8">
        <f t="shared" si="4"/>
        <v>0</v>
      </c>
      <c r="P9" s="8">
        <f>SUM(D9:O9)</f>
        <v>2626.8156835700001</v>
      </c>
      <c r="Q9" s="8">
        <f t="shared" si="1"/>
        <v>100.4465515400002</v>
      </c>
      <c r="R9" s="8">
        <f t="shared" si="2"/>
        <v>3.9759253810740205</v>
      </c>
      <c r="S9" s="1"/>
      <c r="T9" s="6"/>
      <c r="U9" s="6" t="e">
        <f>C9-#REF!</f>
        <v>#REF!</v>
      </c>
      <c r="V9" s="6" t="e">
        <f>P9-#REF!</f>
        <v>#REF!</v>
      </c>
      <c r="X9" s="29"/>
    </row>
    <row r="10" spans="1:26" ht="15" customHeight="1" x14ac:dyDescent="0.25">
      <c r="A10" s="1"/>
      <c r="B10" s="9" t="s">
        <v>7</v>
      </c>
      <c r="C10" s="10">
        <v>1102.2443369699999</v>
      </c>
      <c r="D10" s="10">
        <v>150.63335957999999</v>
      </c>
      <c r="E10" s="10">
        <v>118.11272362999999</v>
      </c>
      <c r="F10" s="10">
        <v>111.56448847999999</v>
      </c>
      <c r="G10" s="10">
        <v>125.78826910000001</v>
      </c>
      <c r="H10" s="10">
        <v>121.63268867000001</v>
      </c>
      <c r="I10" s="10">
        <v>124.51152838</v>
      </c>
      <c r="J10" s="10">
        <v>118.72249860999999</v>
      </c>
      <c r="K10" s="10">
        <v>121.28735367</v>
      </c>
      <c r="L10" s="10">
        <v>115.59994498</v>
      </c>
      <c r="M10" s="10">
        <v>113.04618911</v>
      </c>
      <c r="N10" s="10"/>
      <c r="O10" s="10"/>
      <c r="P10" s="10">
        <f t="shared" ref="P10:P23" si="5">SUM(D10:O10)</f>
        <v>1220.8990442099998</v>
      </c>
      <c r="Q10" s="10">
        <f t="shared" si="1"/>
        <v>118.65470723999988</v>
      </c>
      <c r="R10" s="10">
        <f t="shared" si="2"/>
        <v>10.764828020452724</v>
      </c>
      <c r="S10" s="1"/>
      <c r="T10" s="6"/>
      <c r="U10" s="6" t="e">
        <f>C10-#REF!</f>
        <v>#REF!</v>
      </c>
      <c r="V10" s="6" t="e">
        <f>P10-#REF!</f>
        <v>#REF!</v>
      </c>
      <c r="X10" s="29"/>
    </row>
    <row r="11" spans="1:26" ht="15" customHeight="1" x14ac:dyDescent="0.25">
      <c r="A11" s="1"/>
      <c r="B11" s="9" t="s">
        <v>8</v>
      </c>
      <c r="C11" s="10">
        <v>1424.12479506</v>
      </c>
      <c r="D11" s="10">
        <v>127.47334325</v>
      </c>
      <c r="E11" s="10">
        <v>115.82233418999999</v>
      </c>
      <c r="F11" s="10">
        <v>140.03663675999999</v>
      </c>
      <c r="G11" s="10">
        <v>120.5289203</v>
      </c>
      <c r="H11" s="10">
        <v>140.43164628</v>
      </c>
      <c r="I11" s="10">
        <v>151.47073366999999</v>
      </c>
      <c r="J11" s="10">
        <v>146.39212677999998</v>
      </c>
      <c r="K11" s="10">
        <v>162.38151641000002</v>
      </c>
      <c r="L11" s="10">
        <v>147.57586484000001</v>
      </c>
      <c r="M11" s="10">
        <v>153.80351688000002</v>
      </c>
      <c r="N11" s="10"/>
      <c r="O11" s="10"/>
      <c r="P11" s="10">
        <f t="shared" si="5"/>
        <v>1405.9166393600001</v>
      </c>
      <c r="Q11" s="10">
        <f t="shared" si="1"/>
        <v>-18.208155699999907</v>
      </c>
      <c r="R11" s="10">
        <f t="shared" si="2"/>
        <v>-1.278550571070759</v>
      </c>
      <c r="S11" s="1"/>
      <c r="T11" s="6"/>
      <c r="U11" s="6" t="e">
        <f>C11-#REF!</f>
        <v>#REF!</v>
      </c>
      <c r="V11" s="6" t="e">
        <f>P11-#REF!</f>
        <v>#REF!</v>
      </c>
      <c r="X11" s="29"/>
    </row>
    <row r="12" spans="1:26" ht="21" customHeight="1" x14ac:dyDescent="0.25">
      <c r="A12" s="1"/>
      <c r="B12" s="7" t="s">
        <v>9</v>
      </c>
      <c r="C12" s="8">
        <f>SUM(C13:C15)</f>
        <v>2424.1838115800001</v>
      </c>
      <c r="D12" s="8">
        <f>SUM(D13:D15)</f>
        <v>238.54783757999999</v>
      </c>
      <c r="E12" s="8">
        <f>SUM(E13:E15)</f>
        <v>226.65785575000001</v>
      </c>
      <c r="F12" s="8">
        <f t="shared" ref="F12:O12" si="6">SUM(F13:F15)</f>
        <v>202.73290835</v>
      </c>
      <c r="G12" s="8">
        <f t="shared" si="6"/>
        <v>556.98451738999995</v>
      </c>
      <c r="H12" s="8">
        <f t="shared" si="6"/>
        <v>325.41441265999998</v>
      </c>
      <c r="I12" s="8">
        <f t="shared" si="6"/>
        <v>188.90594134999998</v>
      </c>
      <c r="J12" s="8">
        <f t="shared" si="6"/>
        <v>204.43327632</v>
      </c>
      <c r="K12" s="8">
        <f t="shared" si="6"/>
        <v>189.34430950999999</v>
      </c>
      <c r="L12" s="8">
        <f t="shared" si="6"/>
        <v>182.04946805</v>
      </c>
      <c r="M12" s="8">
        <f t="shared" si="6"/>
        <v>184.66018179999998</v>
      </c>
      <c r="N12" s="8">
        <f t="shared" si="6"/>
        <v>0</v>
      </c>
      <c r="O12" s="8">
        <f t="shared" si="6"/>
        <v>0</v>
      </c>
      <c r="P12" s="8">
        <f>SUM(D12:O12)</f>
        <v>2499.7307087599997</v>
      </c>
      <c r="Q12" s="8">
        <f t="shared" si="1"/>
        <v>75.546897179999632</v>
      </c>
      <c r="R12" s="8">
        <f t="shared" si="2"/>
        <v>3.1163848557655678</v>
      </c>
      <c r="S12" s="1"/>
      <c r="T12" s="6"/>
      <c r="U12" s="6" t="e">
        <f>C12-#REF!</f>
        <v>#REF!</v>
      </c>
      <c r="V12" s="6" t="e">
        <f>P12-#REF!</f>
        <v>#REF!</v>
      </c>
    </row>
    <row r="13" spans="1:26" ht="15" customHeight="1" x14ac:dyDescent="0.25">
      <c r="A13" s="1"/>
      <c r="B13" s="9" t="s">
        <v>7</v>
      </c>
      <c r="C13" s="10">
        <v>809.37644535000004</v>
      </c>
      <c r="D13" s="10">
        <v>4.39816027</v>
      </c>
      <c r="E13" s="10">
        <v>69.570822700000008</v>
      </c>
      <c r="F13" s="10">
        <v>45.552482980000001</v>
      </c>
      <c r="G13" s="10">
        <v>375.53939531999998</v>
      </c>
      <c r="H13" s="10">
        <v>169.14912463000002</v>
      </c>
      <c r="I13" s="10">
        <v>32.703294710000002</v>
      </c>
      <c r="J13" s="10">
        <v>26.799890520000002</v>
      </c>
      <c r="K13" s="10">
        <v>25.486120870000001</v>
      </c>
      <c r="L13" s="10">
        <v>22.7748925</v>
      </c>
      <c r="M13" s="10">
        <v>22.100733929999997</v>
      </c>
      <c r="N13" s="10"/>
      <c r="O13" s="10"/>
      <c r="P13" s="10">
        <f t="shared" si="5"/>
        <v>794.07491843000003</v>
      </c>
      <c r="Q13" s="10">
        <f t="shared" si="1"/>
        <v>-15.301526920000015</v>
      </c>
      <c r="R13" s="10">
        <f t="shared" si="2"/>
        <v>-1.8905327685170215</v>
      </c>
      <c r="S13" s="1"/>
      <c r="T13" s="6"/>
      <c r="U13" s="6" t="e">
        <f>C13-#REF!</f>
        <v>#REF!</v>
      </c>
      <c r="V13" s="6" t="e">
        <f>P13-#REF!</f>
        <v>#REF!</v>
      </c>
    </row>
    <row r="14" spans="1:26" ht="15" customHeight="1" x14ac:dyDescent="0.25">
      <c r="A14" s="1"/>
      <c r="B14" s="9" t="s">
        <v>10</v>
      </c>
      <c r="C14" s="10">
        <v>1078.6434343200001</v>
      </c>
      <c r="D14" s="10">
        <v>162.55443195999999</v>
      </c>
      <c r="E14" s="10">
        <v>99.286079950000001</v>
      </c>
      <c r="F14" s="10">
        <v>100.29635997000001</v>
      </c>
      <c r="G14" s="10">
        <v>120.76525432999999</v>
      </c>
      <c r="H14" s="10">
        <v>110.22450323</v>
      </c>
      <c r="I14" s="10">
        <v>103.46554512</v>
      </c>
      <c r="J14" s="10">
        <v>124.64384728</v>
      </c>
      <c r="K14" s="10">
        <v>107.46502986</v>
      </c>
      <c r="L14" s="10">
        <v>103.09218543999999</v>
      </c>
      <c r="M14" s="10">
        <v>103.86000444999999</v>
      </c>
      <c r="N14" s="10"/>
      <c r="O14" s="10"/>
      <c r="P14" s="10">
        <f t="shared" si="5"/>
        <v>1135.6532415899999</v>
      </c>
      <c r="Q14" s="10">
        <f t="shared" si="1"/>
        <v>57.009807269999783</v>
      </c>
      <c r="R14" s="10">
        <f t="shared" si="2"/>
        <v>5.2853246453903449</v>
      </c>
      <c r="S14" s="1"/>
      <c r="T14" s="6"/>
      <c r="U14" s="6" t="e">
        <f>C14-#REF!</f>
        <v>#REF!</v>
      </c>
      <c r="V14" s="6" t="e">
        <f>P14-#REF!</f>
        <v>#REF!</v>
      </c>
    </row>
    <row r="15" spans="1:26" ht="15" customHeight="1" x14ac:dyDescent="0.25">
      <c r="A15" s="1"/>
      <c r="B15" s="9" t="s">
        <v>11</v>
      </c>
      <c r="C15" s="10">
        <v>536.16393191000009</v>
      </c>
      <c r="D15" s="10">
        <v>71.595245349999999</v>
      </c>
      <c r="E15" s="10">
        <v>57.800953100000001</v>
      </c>
      <c r="F15" s="10">
        <v>56.884065399999997</v>
      </c>
      <c r="G15" s="10">
        <v>60.679867739999999</v>
      </c>
      <c r="H15" s="10">
        <v>46.040784800000004</v>
      </c>
      <c r="I15" s="10">
        <v>52.737101519999996</v>
      </c>
      <c r="J15" s="10">
        <v>52.989538520000004</v>
      </c>
      <c r="K15" s="10">
        <v>56.39315878</v>
      </c>
      <c r="L15" s="10">
        <v>56.18239011</v>
      </c>
      <c r="M15" s="10">
        <v>58.699443420000001</v>
      </c>
      <c r="N15" s="10"/>
      <c r="O15" s="10"/>
      <c r="P15" s="10">
        <f t="shared" si="5"/>
        <v>570.00254873999995</v>
      </c>
      <c r="Q15" s="10">
        <f t="shared" si="1"/>
        <v>33.838616829999864</v>
      </c>
      <c r="R15" s="10">
        <f t="shared" si="2"/>
        <v>6.3112445310252578</v>
      </c>
      <c r="S15" s="1"/>
      <c r="T15" s="6"/>
      <c r="U15" s="6" t="e">
        <f>C15-#REF!</f>
        <v>#REF!</v>
      </c>
      <c r="V15" s="6" t="e">
        <f>P15-#REF!</f>
        <v>#REF!</v>
      </c>
    </row>
    <row r="16" spans="1:26" ht="21" customHeight="1" x14ac:dyDescent="0.25">
      <c r="A16" s="1"/>
      <c r="B16" s="7" t="s">
        <v>58</v>
      </c>
      <c r="C16" s="8">
        <v>261.71152190999999</v>
      </c>
      <c r="D16" s="8">
        <v>24.832606429999998</v>
      </c>
      <c r="E16" s="8">
        <v>22.086823989999999</v>
      </c>
      <c r="F16" s="8">
        <v>26.832951400000002</v>
      </c>
      <c r="G16" s="8">
        <v>23.00181529</v>
      </c>
      <c r="H16" s="8">
        <v>26.57229736</v>
      </c>
      <c r="I16" s="8">
        <v>26.73801203</v>
      </c>
      <c r="J16" s="8">
        <v>26.08535973</v>
      </c>
      <c r="K16" s="8">
        <v>28.85967277</v>
      </c>
      <c r="L16" s="8">
        <v>28.812290049999998</v>
      </c>
      <c r="M16" s="8">
        <v>29.371958549999999</v>
      </c>
      <c r="N16" s="8"/>
      <c r="O16" s="8"/>
      <c r="P16" s="8">
        <f t="shared" si="5"/>
        <v>263.19378760000001</v>
      </c>
      <c r="Q16" s="8">
        <f t="shared" si="1"/>
        <v>1.4822656900000197</v>
      </c>
      <c r="R16" s="8">
        <f t="shared" si="2"/>
        <v>0.56637387577829157</v>
      </c>
      <c r="S16" s="1"/>
      <c r="T16" s="6"/>
      <c r="U16" s="6" t="e">
        <f>C16-#REF!</f>
        <v>#REF!</v>
      </c>
      <c r="V16" s="6" t="e">
        <f>P16-#REF!</f>
        <v>#REF!</v>
      </c>
    </row>
    <row r="17" spans="1:22" ht="21" customHeight="1" x14ac:dyDescent="0.25">
      <c r="A17" s="1"/>
      <c r="B17" s="7" t="s">
        <v>12</v>
      </c>
      <c r="C17" s="8">
        <f>SUM(C18:C23)</f>
        <v>188.68109720000004</v>
      </c>
      <c r="D17" s="8">
        <f>SUM(D18:D23)</f>
        <v>20.648874750000001</v>
      </c>
      <c r="E17" s="8">
        <f>SUM(E18:E23)</f>
        <v>16.830923349999999</v>
      </c>
      <c r="F17" s="8">
        <f t="shared" ref="F17:O17" si="7">SUM(F18:F23)</f>
        <v>18.536822860000001</v>
      </c>
      <c r="G17" s="8">
        <f t="shared" si="7"/>
        <v>20.761836049999999</v>
      </c>
      <c r="H17" s="8">
        <f t="shared" si="7"/>
        <v>18.35973357</v>
      </c>
      <c r="I17" s="8">
        <f t="shared" si="7"/>
        <v>19.433363979999999</v>
      </c>
      <c r="J17" s="8">
        <f t="shared" si="7"/>
        <v>18.949979530000004</v>
      </c>
      <c r="K17" s="8">
        <f t="shared" si="7"/>
        <v>20.61594689</v>
      </c>
      <c r="L17" s="8">
        <f t="shared" si="7"/>
        <v>18.874639039999998</v>
      </c>
      <c r="M17" s="8">
        <f t="shared" si="7"/>
        <v>18.698654860000001</v>
      </c>
      <c r="N17" s="8">
        <f t="shared" si="7"/>
        <v>0</v>
      </c>
      <c r="O17" s="8">
        <f t="shared" si="7"/>
        <v>0</v>
      </c>
      <c r="P17" s="8">
        <f>SUM(D17:O17)</f>
        <v>191.71077488</v>
      </c>
      <c r="Q17" s="8">
        <f t="shared" si="1"/>
        <v>3.0296776799999634</v>
      </c>
      <c r="R17" s="8">
        <f t="shared" si="2"/>
        <v>1.6057134100659465</v>
      </c>
      <c r="S17" s="1"/>
      <c r="T17" s="6"/>
      <c r="U17" s="6" t="e">
        <f>C17-#REF!</f>
        <v>#REF!</v>
      </c>
      <c r="V17" s="6" t="e">
        <f>P17-#REF!</f>
        <v>#REF!</v>
      </c>
    </row>
    <row r="18" spans="1:22" ht="15" customHeight="1" x14ac:dyDescent="0.25">
      <c r="A18" s="1"/>
      <c r="B18" s="9" t="s">
        <v>13</v>
      </c>
      <c r="C18" s="10">
        <v>27.256214669999999</v>
      </c>
      <c r="D18" s="10">
        <v>2.3625418400000004</v>
      </c>
      <c r="E18" s="10">
        <v>2.0601267999999995</v>
      </c>
      <c r="F18" s="10">
        <v>2.7737387699999996</v>
      </c>
      <c r="G18" s="10">
        <v>2.6142807100000001</v>
      </c>
      <c r="H18" s="10">
        <v>2.5291298900000001</v>
      </c>
      <c r="I18" s="10">
        <v>2.7405380199999998</v>
      </c>
      <c r="J18" s="10">
        <v>2.8656020500000006</v>
      </c>
      <c r="K18" s="10">
        <v>3.75132997</v>
      </c>
      <c r="L18" s="10">
        <v>2.5807107699999996</v>
      </c>
      <c r="M18" s="10">
        <v>2.8033548399999999</v>
      </c>
      <c r="N18" s="10"/>
      <c r="O18" s="10"/>
      <c r="P18" s="10">
        <f t="shared" si="5"/>
        <v>27.081353659999998</v>
      </c>
      <c r="Q18" s="10">
        <f t="shared" si="1"/>
        <v>-0.17486101000000076</v>
      </c>
      <c r="R18" s="10">
        <f t="shared" si="2"/>
        <v>-0.6415454681330508</v>
      </c>
      <c r="S18" s="1"/>
      <c r="T18" s="6"/>
      <c r="U18" s="6" t="e">
        <f>C18-#REF!</f>
        <v>#REF!</v>
      </c>
      <c r="V18" s="6" t="e">
        <f>P18-#REF!</f>
        <v>#REF!</v>
      </c>
    </row>
    <row r="19" spans="1:22" ht="15" customHeight="1" x14ac:dyDescent="0.25">
      <c r="A19" s="1"/>
      <c r="B19" s="9" t="s">
        <v>14</v>
      </c>
      <c r="C19" s="10">
        <v>84.709397510000016</v>
      </c>
      <c r="D19" s="10">
        <v>10.16577852</v>
      </c>
      <c r="E19" s="10">
        <v>7.3657739999999992</v>
      </c>
      <c r="F19" s="10">
        <v>7.2878612300000007</v>
      </c>
      <c r="G19" s="10">
        <v>9.8639480399999986</v>
      </c>
      <c r="H19" s="10">
        <v>7.7983973499999992</v>
      </c>
      <c r="I19" s="10">
        <v>8.1124998799999997</v>
      </c>
      <c r="J19" s="10">
        <v>7.9804295400000003</v>
      </c>
      <c r="K19" s="10">
        <v>8.6541045299999997</v>
      </c>
      <c r="L19" s="10">
        <v>8.4429593199999999</v>
      </c>
      <c r="M19" s="10">
        <v>8.5023819199999995</v>
      </c>
      <c r="N19" s="10"/>
      <c r="O19" s="10"/>
      <c r="P19" s="10">
        <f t="shared" si="5"/>
        <v>84.174134330000015</v>
      </c>
      <c r="Q19" s="10">
        <f t="shared" si="1"/>
        <v>-0.53526318000000117</v>
      </c>
      <c r="R19" s="10">
        <f t="shared" si="2"/>
        <v>-0.63188169876525546</v>
      </c>
      <c r="S19" s="1"/>
      <c r="T19" s="6"/>
      <c r="U19" s="6" t="e">
        <f>C19-#REF!</f>
        <v>#REF!</v>
      </c>
      <c r="V19" s="6" t="e">
        <f>P19-#REF!</f>
        <v>#REF!</v>
      </c>
    </row>
    <row r="20" spans="1:22" ht="15" customHeight="1" x14ac:dyDescent="0.25">
      <c r="A20" s="1"/>
      <c r="B20" s="9" t="s">
        <v>15</v>
      </c>
      <c r="C20" s="10">
        <v>22.441468950000001</v>
      </c>
      <c r="D20" s="10">
        <v>1.9537621399999998</v>
      </c>
      <c r="E20" s="10">
        <v>2.1886162100000002</v>
      </c>
      <c r="F20" s="10">
        <v>3.0459992099999997</v>
      </c>
      <c r="G20" s="10">
        <v>1.8581097500000001</v>
      </c>
      <c r="H20" s="10">
        <v>2.2464928399999997</v>
      </c>
      <c r="I20" s="10">
        <v>2.3011597799999999</v>
      </c>
      <c r="J20" s="10">
        <v>2.3125294399999996</v>
      </c>
      <c r="K20" s="10">
        <v>2.34486704</v>
      </c>
      <c r="L20" s="10">
        <v>1.8216837399999999</v>
      </c>
      <c r="M20" s="10">
        <v>2.0357718300000003</v>
      </c>
      <c r="N20" s="10"/>
      <c r="O20" s="10"/>
      <c r="P20" s="10">
        <f t="shared" si="5"/>
        <v>22.108991980000003</v>
      </c>
      <c r="Q20" s="10">
        <f t="shared" si="1"/>
        <v>-0.33247696999999832</v>
      </c>
      <c r="R20" s="10">
        <f t="shared" si="2"/>
        <v>-1.4815294432853885</v>
      </c>
      <c r="S20" s="1"/>
      <c r="T20" s="6"/>
      <c r="U20" s="6" t="e">
        <f>C20-#REF!</f>
        <v>#REF!</v>
      </c>
      <c r="V20" s="6" t="e">
        <f>P20-#REF!</f>
        <v>#REF!</v>
      </c>
    </row>
    <row r="21" spans="1:22" ht="15" customHeight="1" x14ac:dyDescent="0.25">
      <c r="A21" s="1"/>
      <c r="B21" s="9" t="s">
        <v>16</v>
      </c>
      <c r="C21" s="10">
        <v>53.021285290000002</v>
      </c>
      <c r="D21" s="10">
        <v>6.0742252399999996</v>
      </c>
      <c r="E21" s="10">
        <v>5.1411396199999997</v>
      </c>
      <c r="F21" s="10">
        <v>5.3548621699999996</v>
      </c>
      <c r="G21" s="10">
        <v>5.9870857199999996</v>
      </c>
      <c r="H21" s="10">
        <v>5.6472697799999994</v>
      </c>
      <c r="I21" s="10">
        <v>6.163507570000001</v>
      </c>
      <c r="J21" s="10">
        <v>5.7261311099999999</v>
      </c>
      <c r="K21" s="10">
        <v>5.8015240299999995</v>
      </c>
      <c r="L21" s="10">
        <v>5.8319428599999998</v>
      </c>
      <c r="M21" s="10">
        <v>5.2907756100000007</v>
      </c>
      <c r="N21" s="10"/>
      <c r="O21" s="10"/>
      <c r="P21" s="10">
        <f t="shared" si="5"/>
        <v>57.018463709999992</v>
      </c>
      <c r="Q21" s="10">
        <f t="shared" si="1"/>
        <v>3.9971784199999902</v>
      </c>
      <c r="R21" s="10">
        <f t="shared" si="2"/>
        <v>7.5388184162971843</v>
      </c>
      <c r="S21" s="1"/>
      <c r="T21" s="6"/>
      <c r="U21" s="6" t="e">
        <f>C21-#REF!</f>
        <v>#REF!</v>
      </c>
      <c r="V21" s="6" t="e">
        <f>P21-#REF!</f>
        <v>#REF!</v>
      </c>
    </row>
    <row r="22" spans="1:22" ht="15" customHeight="1" x14ac:dyDescent="0.25">
      <c r="A22" s="1"/>
      <c r="B22" s="9" t="s">
        <v>17</v>
      </c>
      <c r="C22" s="10">
        <v>1.25273078</v>
      </c>
      <c r="D22" s="10">
        <v>9.2567009999999991E-2</v>
      </c>
      <c r="E22" s="10">
        <v>7.5266720000000009E-2</v>
      </c>
      <c r="F22" s="10">
        <v>7.4361479999999994E-2</v>
      </c>
      <c r="G22" s="10">
        <v>7.053471E-2</v>
      </c>
      <c r="H22" s="10">
        <v>5.3145970000000001E-2</v>
      </c>
      <c r="I22" s="10">
        <v>0.11565873</v>
      </c>
      <c r="J22" s="10">
        <v>6.5287390000000001E-2</v>
      </c>
      <c r="K22" s="10">
        <v>6.4121319999999996E-2</v>
      </c>
      <c r="L22" s="10">
        <v>0.19734235</v>
      </c>
      <c r="M22" s="10">
        <v>6.6370659999999998E-2</v>
      </c>
      <c r="N22" s="10"/>
      <c r="O22" s="10"/>
      <c r="P22" s="10">
        <f t="shared" si="5"/>
        <v>0.87465634000000003</v>
      </c>
      <c r="Q22" s="10">
        <f t="shared" si="1"/>
        <v>-0.37807444000000001</v>
      </c>
      <c r="R22" s="10">
        <f t="shared" si="2"/>
        <v>-30.180023197003269</v>
      </c>
      <c r="S22" s="1"/>
      <c r="T22" s="6"/>
      <c r="U22" s="6" t="e">
        <f>C22-#REF!</f>
        <v>#REF!</v>
      </c>
      <c r="V22" s="6" t="e">
        <f>P22-#REF!</f>
        <v>#REF!</v>
      </c>
    </row>
    <row r="23" spans="1:22" ht="15" customHeight="1" x14ac:dyDescent="0.25">
      <c r="A23" s="1"/>
      <c r="B23" s="9" t="s">
        <v>18</v>
      </c>
      <c r="C23" s="10">
        <v>0</v>
      </c>
      <c r="D23" s="10">
        <v>0</v>
      </c>
      <c r="E23" s="10">
        <v>0</v>
      </c>
      <c r="F23" s="10">
        <v>0</v>
      </c>
      <c r="G23" s="10">
        <v>0.36787712</v>
      </c>
      <c r="H23" s="10">
        <v>8.5297740000000011E-2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/>
      <c r="O23" s="10"/>
      <c r="P23" s="10">
        <f t="shared" si="5"/>
        <v>0.45317486000000001</v>
      </c>
      <c r="Q23" s="10">
        <f t="shared" si="1"/>
        <v>0.45317486000000001</v>
      </c>
      <c r="R23" s="10" t="str">
        <f t="shared" si="2"/>
        <v/>
      </c>
      <c r="S23" s="1"/>
      <c r="T23" s="6"/>
      <c r="U23" s="6" t="e">
        <f>C23-#REF!</f>
        <v>#REF!</v>
      </c>
      <c r="V23" s="6" t="e">
        <f>P23-#REF!</f>
        <v>#REF!</v>
      </c>
    </row>
    <row r="24" spans="1:22" ht="21" customHeight="1" x14ac:dyDescent="0.25">
      <c r="A24" s="1"/>
      <c r="B24" s="7" t="s">
        <v>19</v>
      </c>
      <c r="C24" s="8">
        <f>SUM(C25:C29,C32)</f>
        <v>58.519723559999996</v>
      </c>
      <c r="D24" s="8">
        <f>SUM(D25:D29,D32)</f>
        <v>6.5597794199999999</v>
      </c>
      <c r="E24" s="8">
        <f t="shared" ref="E24:O24" si="8">SUM(E25:E29,E32)</f>
        <v>6.2591803800000001</v>
      </c>
      <c r="F24" s="8">
        <f t="shared" si="8"/>
        <v>7.9224063699999991</v>
      </c>
      <c r="G24" s="8">
        <f t="shared" si="8"/>
        <v>5.9153449599999997</v>
      </c>
      <c r="H24" s="8">
        <f t="shared" si="8"/>
        <v>7.2771327199999991</v>
      </c>
      <c r="I24" s="8">
        <f t="shared" si="8"/>
        <v>7.5881947999999992</v>
      </c>
      <c r="J24" s="8">
        <f t="shared" si="8"/>
        <v>7.6807493499999993</v>
      </c>
      <c r="K24" s="8">
        <f t="shared" si="8"/>
        <v>7.6753537299999994</v>
      </c>
      <c r="L24" s="8">
        <f t="shared" si="8"/>
        <v>8.0239755699999993</v>
      </c>
      <c r="M24" s="8">
        <f t="shared" si="8"/>
        <v>8.0887834499999993</v>
      </c>
      <c r="N24" s="8">
        <f t="shared" si="8"/>
        <v>0</v>
      </c>
      <c r="O24" s="8">
        <f t="shared" si="8"/>
        <v>0</v>
      </c>
      <c r="P24" s="8">
        <f>SUM(D24:O24)</f>
        <v>72.99090074999998</v>
      </c>
      <c r="Q24" s="8">
        <f t="shared" si="1"/>
        <v>14.471177189999985</v>
      </c>
      <c r="R24" s="8">
        <f t="shared" si="2"/>
        <v>24.728717618022845</v>
      </c>
      <c r="S24" s="1"/>
      <c r="T24" s="6"/>
      <c r="U24" s="6" t="e">
        <f>C24-#REF!</f>
        <v>#REF!</v>
      </c>
      <c r="V24" s="6" t="e">
        <f>P24-#REF!</f>
        <v>#REF!</v>
      </c>
    </row>
    <row r="25" spans="1:22" ht="15" customHeight="1" x14ac:dyDescent="0.25">
      <c r="A25" s="1"/>
      <c r="B25" s="9" t="s">
        <v>20</v>
      </c>
      <c r="C25" s="10">
        <v>38.442639219999997</v>
      </c>
      <c r="D25" s="10">
        <v>4.7515609799999998</v>
      </c>
      <c r="E25" s="10">
        <v>4.1715257299999999</v>
      </c>
      <c r="F25" s="10">
        <v>5.1748501399999993</v>
      </c>
      <c r="G25" s="10">
        <v>3.4384975599999996</v>
      </c>
      <c r="H25" s="10">
        <v>4.5288045599999993</v>
      </c>
      <c r="I25" s="10">
        <v>4.4675597500000004</v>
      </c>
      <c r="J25" s="10">
        <v>4.6214078199999999</v>
      </c>
      <c r="K25" s="10">
        <v>4.3372806499999994</v>
      </c>
      <c r="L25" s="10">
        <v>4.46991681</v>
      </c>
      <c r="M25" s="10">
        <v>4.9589258900000006</v>
      </c>
      <c r="N25" s="10"/>
      <c r="O25" s="10"/>
      <c r="P25" s="10">
        <f t="shared" ref="P25:P47" si="9">SUM(D25:O25)</f>
        <v>44.920329889999998</v>
      </c>
      <c r="Q25" s="10">
        <f t="shared" si="1"/>
        <v>6.4776906700000012</v>
      </c>
      <c r="R25" s="10">
        <f t="shared" si="2"/>
        <v>16.850275635159687</v>
      </c>
      <c r="S25" s="1"/>
      <c r="T25" s="6"/>
      <c r="U25" s="6" t="e">
        <f>C25-#REF!</f>
        <v>#REF!</v>
      </c>
      <c r="V25" s="6" t="e">
        <f>P25-#REF!</f>
        <v>#REF!</v>
      </c>
    </row>
    <row r="26" spans="1:22" ht="15" hidden="1" customHeight="1" x14ac:dyDescent="0.25">
      <c r="A26" s="21"/>
      <c r="B26" s="9" t="s">
        <v>21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>
        <f t="shared" si="9"/>
        <v>0</v>
      </c>
      <c r="Q26" s="10">
        <f t="shared" si="1"/>
        <v>0</v>
      </c>
      <c r="R26" s="10" t="str">
        <f t="shared" si="2"/>
        <v/>
      </c>
      <c r="S26" s="1"/>
      <c r="T26" s="6"/>
      <c r="U26" s="6" t="e">
        <f>C26-#REF!</f>
        <v>#REF!</v>
      </c>
      <c r="V26" s="6" t="e">
        <f>P26-#REF!</f>
        <v>#REF!</v>
      </c>
    </row>
    <row r="27" spans="1:22" ht="15" hidden="1" customHeight="1" x14ac:dyDescent="0.25">
      <c r="A27" s="21"/>
      <c r="B27" s="9" t="s">
        <v>22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>
        <f t="shared" si="9"/>
        <v>0</v>
      </c>
      <c r="Q27" s="10">
        <f t="shared" si="1"/>
        <v>0</v>
      </c>
      <c r="R27" s="10" t="str">
        <f t="shared" si="2"/>
        <v/>
      </c>
      <c r="S27" s="1"/>
      <c r="T27" s="6"/>
      <c r="U27" s="6" t="e">
        <f>C27-#REF!</f>
        <v>#REF!</v>
      </c>
      <c r="V27" s="6" t="e">
        <f>P27-#REF!</f>
        <v>#REF!</v>
      </c>
    </row>
    <row r="28" spans="1:22" ht="15" customHeight="1" x14ac:dyDescent="0.25">
      <c r="A28" s="1"/>
      <c r="B28" s="9" t="s">
        <v>23</v>
      </c>
      <c r="C28" s="10">
        <v>20.077072080000001</v>
      </c>
      <c r="D28" s="10">
        <v>1.8082015499999999</v>
      </c>
      <c r="E28" s="10">
        <v>1.79891629</v>
      </c>
      <c r="F28" s="10">
        <v>2.4568461500000001</v>
      </c>
      <c r="G28" s="10">
        <v>1.92301035</v>
      </c>
      <c r="H28" s="10">
        <v>2.2162940799999999</v>
      </c>
      <c r="I28" s="10">
        <v>2.2648306899999997</v>
      </c>
      <c r="J28" s="10">
        <v>2.06315085</v>
      </c>
      <c r="K28" s="10">
        <v>2.23723845</v>
      </c>
      <c r="L28" s="10">
        <v>2.3563590899999998</v>
      </c>
      <c r="M28" s="10">
        <v>2.0144093399999998</v>
      </c>
      <c r="N28" s="10"/>
      <c r="O28" s="10"/>
      <c r="P28" s="10">
        <f t="shared" si="9"/>
        <v>21.139256840000002</v>
      </c>
      <c r="Q28" s="10">
        <f t="shared" si="1"/>
        <v>1.0621847600000009</v>
      </c>
      <c r="R28" s="10">
        <f t="shared" si="2"/>
        <v>5.2905361686583188</v>
      </c>
      <c r="S28" s="1"/>
      <c r="T28" s="6"/>
      <c r="U28" s="6" t="e">
        <f>C28-#REF!</f>
        <v>#REF!</v>
      </c>
      <c r="V28" s="6" t="e">
        <f>P28-#REF!</f>
        <v>#REF!</v>
      </c>
    </row>
    <row r="29" spans="1:22" ht="15" hidden="1" customHeight="1" x14ac:dyDescent="0.25">
      <c r="A29" s="21"/>
      <c r="B29" s="9" t="s">
        <v>24</v>
      </c>
      <c r="C29" s="10">
        <f>+C30+C31</f>
        <v>1.226E-5</v>
      </c>
      <c r="D29" s="10">
        <f>+D30+D31</f>
        <v>1.6889999999999999E-5</v>
      </c>
      <c r="E29" s="10">
        <f>+E30+E31</f>
        <v>0</v>
      </c>
      <c r="F29" s="10">
        <f t="shared" ref="F29:O29" si="10">+F30+F31</f>
        <v>0</v>
      </c>
      <c r="G29" s="10">
        <f t="shared" si="10"/>
        <v>0</v>
      </c>
      <c r="H29" s="10">
        <f t="shared" si="10"/>
        <v>0</v>
      </c>
      <c r="I29" s="10">
        <f t="shared" si="10"/>
        <v>0</v>
      </c>
      <c r="J29" s="10">
        <f t="shared" si="10"/>
        <v>0</v>
      </c>
      <c r="K29" s="10">
        <f t="shared" si="10"/>
        <v>0</v>
      </c>
      <c r="L29" s="10">
        <f t="shared" si="10"/>
        <v>0</v>
      </c>
      <c r="M29" s="10">
        <f t="shared" si="10"/>
        <v>0</v>
      </c>
      <c r="N29" s="10">
        <f t="shared" si="10"/>
        <v>0</v>
      </c>
      <c r="O29" s="10">
        <f t="shared" si="10"/>
        <v>0</v>
      </c>
      <c r="P29" s="10">
        <f>SUM(D29:O29)</f>
        <v>1.6889999999999999E-5</v>
      </c>
      <c r="Q29" s="10">
        <f t="shared" si="1"/>
        <v>4.6299999999999997E-6</v>
      </c>
      <c r="R29" s="10">
        <f t="shared" si="2"/>
        <v>37.765089722675363</v>
      </c>
      <c r="S29" s="1"/>
      <c r="T29" s="6"/>
      <c r="U29" s="6" t="e">
        <f>C29-#REF!</f>
        <v>#REF!</v>
      </c>
      <c r="V29" s="6" t="e">
        <f>P29-#REF!</f>
        <v>#REF!</v>
      </c>
    </row>
    <row r="30" spans="1:22" ht="15" hidden="1" customHeight="1" x14ac:dyDescent="0.25">
      <c r="A30" s="21"/>
      <c r="B30" s="11" t="s">
        <v>25</v>
      </c>
      <c r="C30" s="10">
        <v>1.226E-5</v>
      </c>
      <c r="D30" s="10">
        <v>1.6889999999999999E-5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/>
      <c r="O30" s="10"/>
      <c r="P30" s="10">
        <f t="shared" si="9"/>
        <v>1.6889999999999999E-5</v>
      </c>
      <c r="Q30" s="10">
        <f t="shared" si="1"/>
        <v>4.6299999999999997E-6</v>
      </c>
      <c r="R30" s="10">
        <f t="shared" si="2"/>
        <v>37.765089722675363</v>
      </c>
      <c r="S30" s="1"/>
      <c r="T30" s="6"/>
      <c r="U30" s="6" t="e">
        <f>C30-#REF!</f>
        <v>#REF!</v>
      </c>
      <c r="V30" s="6" t="e">
        <f>P30-#REF!</f>
        <v>#REF!</v>
      </c>
    </row>
    <row r="31" spans="1:22" ht="15" hidden="1" customHeight="1" x14ac:dyDescent="0.25">
      <c r="A31" s="21"/>
      <c r="B31" s="11" t="s">
        <v>26</v>
      </c>
      <c r="C31" s="10"/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/>
      <c r="O31" s="10"/>
      <c r="P31" s="10">
        <f t="shared" si="9"/>
        <v>0</v>
      </c>
      <c r="Q31" s="10">
        <f t="shared" si="1"/>
        <v>0</v>
      </c>
      <c r="R31" s="10" t="str">
        <f t="shared" si="2"/>
        <v/>
      </c>
      <c r="S31" s="1"/>
      <c r="T31" s="6"/>
      <c r="U31" s="6" t="e">
        <f>C31-#REF!</f>
        <v>#REF!</v>
      </c>
      <c r="V31" s="6" t="e">
        <f>P31-#REF!</f>
        <v>#REF!</v>
      </c>
    </row>
    <row r="32" spans="1:22" ht="15" customHeight="1" x14ac:dyDescent="0.25">
      <c r="A32" s="1"/>
      <c r="B32" s="9" t="s">
        <v>63</v>
      </c>
      <c r="C32" s="10">
        <v>0</v>
      </c>
      <c r="D32" s="10">
        <v>0</v>
      </c>
      <c r="E32" s="10">
        <v>0.28873836000000003</v>
      </c>
      <c r="F32" s="10">
        <v>0.29071007999999998</v>
      </c>
      <c r="G32" s="10">
        <v>0.55383704999999994</v>
      </c>
      <c r="H32" s="10">
        <v>0.53203407999999996</v>
      </c>
      <c r="I32" s="10">
        <v>0.85580435999999993</v>
      </c>
      <c r="J32" s="10">
        <v>0.99619068</v>
      </c>
      <c r="K32" s="10">
        <v>1.10083463</v>
      </c>
      <c r="L32" s="10">
        <v>1.19769967</v>
      </c>
      <c r="M32" s="10">
        <v>1.11544822</v>
      </c>
      <c r="N32" s="10"/>
      <c r="O32" s="10"/>
      <c r="P32" s="10">
        <f t="shared" ref="P32" si="11">SUM(D32:O32)</f>
        <v>6.9312971299999999</v>
      </c>
      <c r="Q32" s="10">
        <f t="shared" ref="Q32" si="12">+P32-C32</f>
        <v>6.9312971299999999</v>
      </c>
      <c r="R32" s="10" t="str">
        <f t="shared" ref="R32" si="13">IF(ISNUMBER(+Q32/C32*100), +Q32/C32*100, "")</f>
        <v/>
      </c>
      <c r="S32" s="1"/>
      <c r="T32" s="6"/>
      <c r="U32" s="6" t="e">
        <f>C32-#REF!</f>
        <v>#REF!</v>
      </c>
      <c r="V32" s="6" t="e">
        <f>P32-#REF!</f>
        <v>#REF!</v>
      </c>
    </row>
    <row r="33" spans="1:25" ht="21" customHeight="1" x14ac:dyDescent="0.25">
      <c r="A33" s="1"/>
      <c r="B33" s="7" t="s">
        <v>27</v>
      </c>
      <c r="C33" s="8">
        <f>SUM(C34:C40)</f>
        <v>119.50517512</v>
      </c>
      <c r="D33" s="8">
        <f>SUM(D34:D40)</f>
        <v>16.346598629999999</v>
      </c>
      <c r="E33" s="8">
        <f>SUM(E34:E40)</f>
        <v>15.177087790000002</v>
      </c>
      <c r="F33" s="8">
        <f t="shared" ref="F33:O33" si="14">SUM(F34:F40)</f>
        <v>14.188688989999999</v>
      </c>
      <c r="G33" s="8">
        <f t="shared" si="14"/>
        <v>16.364873340000003</v>
      </c>
      <c r="H33" s="8">
        <f t="shared" si="14"/>
        <v>14.880168980000001</v>
      </c>
      <c r="I33" s="8">
        <f t="shared" si="14"/>
        <v>6.1346577499999997</v>
      </c>
      <c r="J33" s="8">
        <f t="shared" si="14"/>
        <v>6.5372626600000006</v>
      </c>
      <c r="K33" s="8">
        <f t="shared" si="14"/>
        <v>6.2624733300000006</v>
      </c>
      <c r="L33" s="8">
        <f t="shared" si="14"/>
        <v>6.3573898500000006</v>
      </c>
      <c r="M33" s="8">
        <f t="shared" si="14"/>
        <v>6.2481743099999996</v>
      </c>
      <c r="N33" s="8">
        <f t="shared" si="14"/>
        <v>0</v>
      </c>
      <c r="O33" s="8">
        <f t="shared" si="14"/>
        <v>0</v>
      </c>
      <c r="P33" s="8">
        <f>SUM(D33:O33)</f>
        <v>108.49737563000001</v>
      </c>
      <c r="Q33" s="8">
        <f t="shared" si="1"/>
        <v>-11.007799489999996</v>
      </c>
      <c r="R33" s="8">
        <f t="shared" si="2"/>
        <v>-9.2111487882818608</v>
      </c>
      <c r="S33" s="1"/>
      <c r="T33" s="6"/>
      <c r="U33" s="6" t="e">
        <f>C33-#REF!</f>
        <v>#REF!</v>
      </c>
      <c r="V33" s="6" t="e">
        <f>P33-#REF!</f>
        <v>#REF!</v>
      </c>
      <c r="X33" s="24"/>
      <c r="Y33" s="24"/>
    </row>
    <row r="34" spans="1:25" ht="15" customHeight="1" x14ac:dyDescent="0.25">
      <c r="A34" s="1"/>
      <c r="B34" s="9" t="s">
        <v>28</v>
      </c>
      <c r="C34" s="10">
        <v>12.057619039999999</v>
      </c>
      <c r="D34" s="10">
        <v>1.0556147699999998</v>
      </c>
      <c r="E34" s="10">
        <v>1.4674724400000001</v>
      </c>
      <c r="F34" s="10">
        <v>1.36012669</v>
      </c>
      <c r="G34" s="10">
        <v>1.4942539300000002</v>
      </c>
      <c r="H34" s="10">
        <v>1.43403258</v>
      </c>
      <c r="I34" s="10">
        <v>1.4850260499999999</v>
      </c>
      <c r="J34" s="10">
        <v>1.6596225899999999</v>
      </c>
      <c r="K34" s="10">
        <v>1.6524121299999999</v>
      </c>
      <c r="L34" s="10">
        <v>1.6897141499999999</v>
      </c>
      <c r="M34" s="10">
        <v>1.5807042899999999</v>
      </c>
      <c r="N34" s="10"/>
      <c r="O34" s="10"/>
      <c r="P34" s="10">
        <f t="shared" si="9"/>
        <v>14.878979620000001</v>
      </c>
      <c r="Q34" s="10">
        <f t="shared" si="1"/>
        <v>2.8213605800000021</v>
      </c>
      <c r="R34" s="10">
        <f t="shared" si="2"/>
        <v>23.398985907917709</v>
      </c>
      <c r="S34" s="1"/>
      <c r="T34" s="6"/>
      <c r="U34" s="6" t="e">
        <f>C34-#REF!</f>
        <v>#REF!</v>
      </c>
      <c r="V34" s="6" t="e">
        <f>P34-#REF!</f>
        <v>#REF!</v>
      </c>
    </row>
    <row r="35" spans="1:25" ht="15" customHeight="1" x14ac:dyDescent="0.25">
      <c r="A35" s="1"/>
      <c r="B35" s="9" t="s">
        <v>29</v>
      </c>
      <c r="C35" s="10">
        <v>90.052255540000004</v>
      </c>
      <c r="D35" s="10">
        <v>10.052885</v>
      </c>
      <c r="E35" s="10">
        <v>9.105147800000001</v>
      </c>
      <c r="F35" s="10">
        <v>8.5397081999999997</v>
      </c>
      <c r="G35" s="10">
        <v>9.7705795999999996</v>
      </c>
      <c r="H35" s="10">
        <v>8.9555576000000006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/>
      <c r="O35" s="10"/>
      <c r="P35" s="10">
        <f t="shared" si="9"/>
        <v>46.423878199999997</v>
      </c>
      <c r="Q35" s="10">
        <f t="shared" si="1"/>
        <v>-43.628377340000007</v>
      </c>
      <c r="R35" s="10">
        <f t="shared" si="2"/>
        <v>-48.447845174317557</v>
      </c>
      <c r="S35" s="1"/>
      <c r="T35" s="6"/>
      <c r="U35" s="6" t="e">
        <f>C35-#REF!</f>
        <v>#REF!</v>
      </c>
      <c r="V35" s="6" t="e">
        <f>P35-#REF!</f>
        <v>#REF!</v>
      </c>
      <c r="Y35" s="24"/>
    </row>
    <row r="36" spans="1:25" ht="15" customHeight="1" x14ac:dyDescent="0.25">
      <c r="A36" s="1"/>
      <c r="B36" s="9" t="s">
        <v>30</v>
      </c>
      <c r="C36" s="10">
        <v>16.158076699999999</v>
      </c>
      <c r="D36" s="10">
        <v>5.0864925000000003</v>
      </c>
      <c r="E36" s="10">
        <v>4.5588239000000002</v>
      </c>
      <c r="F36" s="10">
        <v>4.2888541</v>
      </c>
      <c r="G36" s="10">
        <v>4.9027897999999999</v>
      </c>
      <c r="H36" s="10">
        <v>4.4905788000000006</v>
      </c>
      <c r="I36" s="10">
        <v>4.6496316999999996</v>
      </c>
      <c r="J36" s="10">
        <v>4.6788415000000008</v>
      </c>
      <c r="K36" s="10">
        <v>4.6100612000000005</v>
      </c>
      <c r="L36" s="10">
        <v>4.6676757000000002</v>
      </c>
      <c r="M36" s="10">
        <v>4.4683986999999998</v>
      </c>
      <c r="N36" s="10"/>
      <c r="O36" s="10"/>
      <c r="P36" s="10">
        <f t="shared" si="9"/>
        <v>46.40214790000001</v>
      </c>
      <c r="Q36" s="10">
        <f t="shared" si="1"/>
        <v>30.244071200000011</v>
      </c>
      <c r="R36" s="10">
        <f t="shared" si="2"/>
        <v>187.17618291785936</v>
      </c>
      <c r="S36" s="1"/>
      <c r="T36" s="6"/>
      <c r="U36" s="6" t="e">
        <f>C36-#REF!</f>
        <v>#REF!</v>
      </c>
      <c r="V36" s="6" t="e">
        <f>P36-#REF!</f>
        <v>#REF!</v>
      </c>
      <c r="Y36" s="24"/>
    </row>
    <row r="37" spans="1:25" ht="15" customHeight="1" x14ac:dyDescent="0.25">
      <c r="A37" s="1"/>
      <c r="B37" s="9" t="s">
        <v>31</v>
      </c>
      <c r="C37" s="10">
        <v>1.23722299</v>
      </c>
      <c r="D37" s="10">
        <v>0.15160636</v>
      </c>
      <c r="E37" s="10">
        <v>4.5643650000000001E-2</v>
      </c>
      <c r="F37" s="10">
        <v>0</v>
      </c>
      <c r="G37" s="10">
        <v>0.19725001</v>
      </c>
      <c r="H37" s="10">
        <v>0</v>
      </c>
      <c r="I37" s="10">
        <v>0</v>
      </c>
      <c r="J37" s="10">
        <v>0.19879857000000001</v>
      </c>
      <c r="K37" s="10">
        <v>0</v>
      </c>
      <c r="L37" s="10">
        <v>0</v>
      </c>
      <c r="M37" s="10">
        <v>0.19907132</v>
      </c>
      <c r="N37" s="10"/>
      <c r="O37" s="10"/>
      <c r="P37" s="10">
        <f t="shared" si="9"/>
        <v>0.79236991000000012</v>
      </c>
      <c r="Q37" s="10">
        <f t="shared" si="1"/>
        <v>-0.4448530799999999</v>
      </c>
      <c r="R37" s="10">
        <f t="shared" si="2"/>
        <v>-35.95577220885621</v>
      </c>
      <c r="S37" s="1"/>
      <c r="T37" s="6"/>
      <c r="U37" s="6" t="e">
        <f>C37-#REF!</f>
        <v>#REF!</v>
      </c>
      <c r="V37" s="6" t="e">
        <f>P37-#REF!</f>
        <v>#REF!</v>
      </c>
    </row>
    <row r="38" spans="1:25" ht="15" hidden="1" customHeight="1" x14ac:dyDescent="0.25">
      <c r="A38" s="21"/>
      <c r="B38" s="9" t="s">
        <v>32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>
        <f t="shared" si="9"/>
        <v>0</v>
      </c>
      <c r="Q38" s="10">
        <f t="shared" si="1"/>
        <v>0</v>
      </c>
      <c r="R38" s="10" t="str">
        <f t="shared" si="2"/>
        <v/>
      </c>
      <c r="S38" s="1"/>
      <c r="T38" s="6"/>
      <c r="U38" s="6" t="e">
        <f>C38-#REF!</f>
        <v>#REF!</v>
      </c>
      <c r="V38" s="6" t="e">
        <f>P38-#REF!</f>
        <v>#REF!</v>
      </c>
    </row>
    <row r="39" spans="1:25" ht="15" hidden="1" customHeight="1" x14ac:dyDescent="0.25">
      <c r="A39" s="21"/>
      <c r="B39" s="9" t="s">
        <v>33</v>
      </c>
      <c r="C39" s="10">
        <v>8.4999999999999991E-7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>
        <f t="shared" si="9"/>
        <v>0</v>
      </c>
      <c r="Q39" s="10">
        <f t="shared" si="1"/>
        <v>-8.4999999999999991E-7</v>
      </c>
      <c r="R39" s="10">
        <f t="shared" si="2"/>
        <v>-100</v>
      </c>
      <c r="S39" s="1"/>
      <c r="T39" s="6"/>
      <c r="U39" s="6" t="e">
        <f>C39-#REF!</f>
        <v>#REF!</v>
      </c>
      <c r="V39" s="6" t="e">
        <f>P39-#REF!</f>
        <v>#REF!</v>
      </c>
    </row>
    <row r="40" spans="1:25" ht="15" hidden="1" customHeight="1" x14ac:dyDescent="0.25">
      <c r="A40" s="21"/>
      <c r="B40" s="9" t="s">
        <v>34</v>
      </c>
      <c r="C40" s="10">
        <v>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>
        <f t="shared" si="9"/>
        <v>0</v>
      </c>
      <c r="Q40" s="10">
        <f t="shared" si="1"/>
        <v>0</v>
      </c>
      <c r="R40" s="10" t="str">
        <f t="shared" si="2"/>
        <v/>
      </c>
      <c r="S40" s="1"/>
      <c r="T40" s="6"/>
      <c r="U40" s="6" t="e">
        <f>C40-#REF!</f>
        <v>#REF!</v>
      </c>
      <c r="V40" s="6" t="e">
        <f>P40-#REF!</f>
        <v>#REF!</v>
      </c>
    </row>
    <row r="41" spans="1:25" ht="21" customHeight="1" x14ac:dyDescent="0.4">
      <c r="A41" s="1"/>
      <c r="B41" s="3" t="s">
        <v>35</v>
      </c>
      <c r="C41" s="5">
        <f>SUM(C42:C43,C45:C47)</f>
        <v>192.08488055999999</v>
      </c>
      <c r="D41" s="5">
        <f t="shared" ref="D41:O41" si="15">SUM(D42:D43,D45:D48)</f>
        <v>17.765962609999999</v>
      </c>
      <c r="E41" s="5">
        <f t="shared" si="15"/>
        <v>24.457966549999998</v>
      </c>
      <c r="F41" s="5">
        <f t="shared" si="15"/>
        <v>36.54167348</v>
      </c>
      <c r="G41" s="5">
        <f t="shared" si="15"/>
        <v>17.58616902</v>
      </c>
      <c r="H41" s="5">
        <f t="shared" si="15"/>
        <v>23.270598900000003</v>
      </c>
      <c r="I41" s="5">
        <f t="shared" si="15"/>
        <v>30.84785424</v>
      </c>
      <c r="J41" s="5">
        <f t="shared" si="15"/>
        <v>21.284756759999997</v>
      </c>
      <c r="K41" s="5">
        <f t="shared" si="15"/>
        <v>27.024437850000002</v>
      </c>
      <c r="L41" s="5">
        <f t="shared" si="15"/>
        <v>46.578905869999993</v>
      </c>
      <c r="M41" s="5">
        <f t="shared" si="15"/>
        <v>21.042565939999999</v>
      </c>
      <c r="N41" s="5">
        <f t="shared" si="15"/>
        <v>0</v>
      </c>
      <c r="O41" s="5">
        <f t="shared" si="15"/>
        <v>0</v>
      </c>
      <c r="P41" s="5">
        <f>SUM(D41:O41)</f>
        <v>266.40089122000001</v>
      </c>
      <c r="Q41" s="5">
        <f t="shared" si="1"/>
        <v>74.316010660000018</v>
      </c>
      <c r="R41" s="5">
        <f t="shared" si="2"/>
        <v>38.689151610132342</v>
      </c>
      <c r="S41" s="1"/>
      <c r="T41" s="6"/>
      <c r="U41" s="6" t="e">
        <f>C41-#REF!</f>
        <v>#REF!</v>
      </c>
      <c r="V41" s="6" t="e">
        <f>P41-#REF!</f>
        <v>#REF!</v>
      </c>
    </row>
    <row r="42" spans="1:25" ht="21" customHeight="1" x14ac:dyDescent="0.25">
      <c r="A42" s="1"/>
      <c r="B42" s="7" t="s">
        <v>60</v>
      </c>
      <c r="C42" s="8">
        <v>43.261119720000003</v>
      </c>
      <c r="D42" s="8">
        <v>4.5988251600000005</v>
      </c>
      <c r="E42" s="8">
        <v>4.3859761600000002</v>
      </c>
      <c r="F42" s="8">
        <v>4.6670437700000003</v>
      </c>
      <c r="G42" s="8">
        <v>3.6552285499999999</v>
      </c>
      <c r="H42" s="8">
        <v>4.2429778100000002</v>
      </c>
      <c r="I42" s="8">
        <v>4.4060126099999994</v>
      </c>
      <c r="J42" s="8">
        <v>4.2189906499999994</v>
      </c>
      <c r="K42" s="8">
        <v>4.2800235500000001</v>
      </c>
      <c r="L42" s="8">
        <v>13.267016610000001</v>
      </c>
      <c r="M42" s="8">
        <v>4.5554284699999998</v>
      </c>
      <c r="N42" s="8"/>
      <c r="O42" s="8"/>
      <c r="P42" s="8">
        <f t="shared" si="9"/>
        <v>52.277523340000002</v>
      </c>
      <c r="Q42" s="8">
        <f t="shared" si="1"/>
        <v>9.0164036199999984</v>
      </c>
      <c r="R42" s="8">
        <f t="shared" si="2"/>
        <v>20.841817498846741</v>
      </c>
      <c r="S42" s="1"/>
      <c r="T42" s="6"/>
      <c r="U42" s="6" t="e">
        <f>C42-#REF!</f>
        <v>#REF!</v>
      </c>
      <c r="V42" s="6" t="e">
        <f>P42-#REF!</f>
        <v>#REF!</v>
      </c>
    </row>
    <row r="43" spans="1:25" ht="21" customHeight="1" x14ac:dyDescent="0.25">
      <c r="A43" s="1"/>
      <c r="B43" s="7" t="s">
        <v>61</v>
      </c>
      <c r="C43" s="8">
        <v>14.175800520000001</v>
      </c>
      <c r="D43" s="8">
        <v>1.30118965</v>
      </c>
      <c r="E43" s="8">
        <v>1.3433796</v>
      </c>
      <c r="F43" s="8">
        <v>1.3631245699999999</v>
      </c>
      <c r="G43" s="8">
        <v>1.1844358800000001</v>
      </c>
      <c r="H43" s="8">
        <v>1.3826508200000001</v>
      </c>
      <c r="I43" s="8">
        <v>1.2670347200000001</v>
      </c>
      <c r="J43" s="8">
        <v>1.1636710000000001</v>
      </c>
      <c r="K43" s="8">
        <v>1.20565013</v>
      </c>
      <c r="L43" s="8">
        <v>1.2136555</v>
      </c>
      <c r="M43" s="8">
        <v>1.01917334</v>
      </c>
      <c r="N43" s="8"/>
      <c r="O43" s="8"/>
      <c r="P43" s="8">
        <f t="shared" si="9"/>
        <v>12.443965210000002</v>
      </c>
      <c r="Q43" s="8">
        <f t="shared" si="1"/>
        <v>-1.7318353099999992</v>
      </c>
      <c r="R43" s="8">
        <f t="shared" si="2"/>
        <v>-12.216843116243279</v>
      </c>
      <c r="S43" s="1"/>
      <c r="T43" s="6"/>
      <c r="U43" s="6" t="e">
        <f>C43-#REF!</f>
        <v>#REF!</v>
      </c>
      <c r="V43" s="6" t="e">
        <f>P43-#REF!</f>
        <v>#REF!</v>
      </c>
    </row>
    <row r="44" spans="1:25" ht="15" customHeight="1" x14ac:dyDescent="0.25">
      <c r="A44" s="1"/>
      <c r="B44" s="11" t="s">
        <v>64</v>
      </c>
      <c r="C44" s="10">
        <v>5.3906144400000002</v>
      </c>
      <c r="D44" s="10">
        <v>0.73538136999999992</v>
      </c>
      <c r="E44" s="10">
        <v>0.56376111000000007</v>
      </c>
      <c r="F44" s="10">
        <v>0.59312399000000005</v>
      </c>
      <c r="G44" s="10">
        <v>0.43280349000000001</v>
      </c>
      <c r="H44" s="10">
        <v>0.53308886</v>
      </c>
      <c r="I44" s="10">
        <v>0.51160285999999999</v>
      </c>
      <c r="J44" s="10">
        <v>0.49167358999999999</v>
      </c>
      <c r="K44" s="10">
        <v>0.46396030999999999</v>
      </c>
      <c r="L44" s="10">
        <v>0.45433076999999999</v>
      </c>
      <c r="M44" s="10">
        <v>0.49474144999999997</v>
      </c>
      <c r="N44" s="10"/>
      <c r="O44" s="10"/>
      <c r="P44" s="10">
        <f t="shared" si="9"/>
        <v>5.2744678</v>
      </c>
      <c r="Q44" s="10">
        <f t="shared" si="1"/>
        <v>-0.11614664000000019</v>
      </c>
      <c r="R44" s="10">
        <f t="shared" si="2"/>
        <v>-2.1546085570163722</v>
      </c>
      <c r="S44" s="1"/>
      <c r="T44" s="6"/>
      <c r="U44" s="6" t="e">
        <f>C44-#REF!</f>
        <v>#REF!</v>
      </c>
      <c r="V44" s="6" t="e">
        <f>P44-#REF!</f>
        <v>#REF!</v>
      </c>
    </row>
    <row r="45" spans="1:25" ht="21" customHeight="1" x14ac:dyDescent="0.25">
      <c r="A45" s="1"/>
      <c r="B45" s="7" t="s">
        <v>65</v>
      </c>
      <c r="C45" s="8">
        <v>109.20863179</v>
      </c>
      <c r="D45" s="8">
        <v>6.1905871999999995</v>
      </c>
      <c r="E45" s="8">
        <v>10.829319659999999</v>
      </c>
      <c r="F45" s="8">
        <v>14.84703556</v>
      </c>
      <c r="G45" s="8">
        <v>8.3565751800000001</v>
      </c>
      <c r="H45" s="8">
        <v>10.68154135</v>
      </c>
      <c r="I45" s="8">
        <v>21.03586765</v>
      </c>
      <c r="J45" s="8">
        <v>11.79370147</v>
      </c>
      <c r="K45" s="8">
        <v>7.3047300499999999</v>
      </c>
      <c r="L45" s="8">
        <v>27.874462699999999</v>
      </c>
      <c r="M45" s="8">
        <v>11.44435534</v>
      </c>
      <c r="N45" s="8"/>
      <c r="O45" s="8"/>
      <c r="P45" s="8">
        <f t="shared" si="9"/>
        <v>130.35817616</v>
      </c>
      <c r="Q45" s="8">
        <f t="shared" si="1"/>
        <v>21.149544370000001</v>
      </c>
      <c r="R45" s="8">
        <f t="shared" si="2"/>
        <v>19.366183811064484</v>
      </c>
      <c r="S45" s="1"/>
      <c r="T45" s="6"/>
      <c r="U45" s="6" t="e">
        <f>C45-#REF!</f>
        <v>#REF!</v>
      </c>
      <c r="V45" s="6" t="e">
        <f>P45-#REF!</f>
        <v>#REF!</v>
      </c>
    </row>
    <row r="46" spans="1:25" ht="21" customHeight="1" x14ac:dyDescent="0.25">
      <c r="A46" s="1"/>
      <c r="B46" s="7" t="s">
        <v>62</v>
      </c>
      <c r="C46" s="8">
        <v>11.29299091</v>
      </c>
      <c r="D46" s="8">
        <v>1.1964278300000002</v>
      </c>
      <c r="E46" s="8">
        <v>3.83007571</v>
      </c>
      <c r="F46" s="8">
        <v>11.908184279999999</v>
      </c>
      <c r="G46" s="8">
        <v>8.1424400000000008E-2</v>
      </c>
      <c r="H46" s="8">
        <v>2.8826941700000002</v>
      </c>
      <c r="I46" s="8">
        <v>0</v>
      </c>
      <c r="J46" s="8">
        <v>0</v>
      </c>
      <c r="K46" s="8">
        <v>10</v>
      </c>
      <c r="L46" s="8">
        <v>0</v>
      </c>
      <c r="M46" s="8">
        <v>0</v>
      </c>
      <c r="N46" s="8"/>
      <c r="O46" s="8"/>
      <c r="P46" s="8">
        <f t="shared" si="9"/>
        <v>29.898806390000001</v>
      </c>
      <c r="Q46" s="8">
        <f t="shared" si="1"/>
        <v>18.60581548</v>
      </c>
      <c r="R46" s="8">
        <f t="shared" si="2"/>
        <v>164.75542775408115</v>
      </c>
      <c r="S46" s="1"/>
      <c r="T46" s="6"/>
      <c r="U46" s="6" t="e">
        <f>C46-#REF!</f>
        <v>#REF!</v>
      </c>
      <c r="V46" s="6" t="e">
        <f>P46-#REF!</f>
        <v>#REF!</v>
      </c>
    </row>
    <row r="47" spans="1:25" ht="21" customHeight="1" x14ac:dyDescent="0.25">
      <c r="A47" s="1"/>
      <c r="B47" s="7" t="s">
        <v>66</v>
      </c>
      <c r="C47" s="8">
        <v>14.146337620000001</v>
      </c>
      <c r="D47" s="8">
        <v>4.4789327700000001</v>
      </c>
      <c r="E47" s="8">
        <v>4.0692154199999999</v>
      </c>
      <c r="F47" s="8">
        <v>3.7562853</v>
      </c>
      <c r="G47" s="8">
        <v>4.3085050100000002</v>
      </c>
      <c r="H47" s="8">
        <v>4.0807347500000004</v>
      </c>
      <c r="I47" s="8">
        <v>4.1389392599999999</v>
      </c>
      <c r="J47" s="8">
        <v>4.1083936400000001</v>
      </c>
      <c r="K47" s="8">
        <v>4.2340341200000005</v>
      </c>
      <c r="L47" s="8">
        <v>4.2237710599999998</v>
      </c>
      <c r="M47" s="8">
        <v>4.0236087899999999</v>
      </c>
      <c r="N47" s="8"/>
      <c r="O47" s="8"/>
      <c r="P47" s="8">
        <f t="shared" si="9"/>
        <v>41.422420119999991</v>
      </c>
      <c r="Q47" s="8">
        <f t="shared" si="1"/>
        <v>27.27608249999999</v>
      </c>
      <c r="R47" s="8">
        <f t="shared" si="2"/>
        <v>192.81373902342921</v>
      </c>
      <c r="S47" s="1"/>
      <c r="T47" s="6"/>
      <c r="U47" s="6" t="e">
        <f>C47-#REF!</f>
        <v>#REF!</v>
      </c>
      <c r="V47" s="6" t="e">
        <f>P47-#REF!</f>
        <v>#REF!</v>
      </c>
    </row>
    <row r="48" spans="1:25" ht="6" customHeight="1" x14ac:dyDescent="0.25">
      <c r="A48" s="1"/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2"/>
      <c r="S48" s="1"/>
      <c r="T48" s="6"/>
      <c r="U48" s="6"/>
      <c r="V48" s="6"/>
    </row>
    <row r="49" spans="1:26" ht="6" customHeight="1" x14ac:dyDescent="0.2">
      <c r="A49" s="1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1"/>
      <c r="T49" s="1"/>
      <c r="U49" s="6"/>
      <c r="V49" s="6"/>
    </row>
    <row r="50" spans="1:26" ht="21" customHeight="1" x14ac:dyDescent="0.2">
      <c r="A50" s="1"/>
      <c r="B50" s="12" t="s">
        <v>36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6" ht="21" customHeight="1" x14ac:dyDescent="0.2">
      <c r="A52" s="1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1"/>
      <c r="T52" s="1"/>
      <c r="U52" s="1"/>
      <c r="V52" s="1"/>
    </row>
    <row r="53" spans="1:26" ht="36" customHeight="1" x14ac:dyDescent="0.2">
      <c r="A53" s="1"/>
      <c r="B53" s="36" t="s">
        <v>59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1"/>
      <c r="T53" s="1"/>
      <c r="U53" s="1"/>
    </row>
    <row r="54" spans="1:26" ht="24" customHeight="1" x14ac:dyDescent="0.2">
      <c r="A54" s="1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1"/>
      <c r="T54" s="1"/>
      <c r="U54" s="1"/>
    </row>
    <row r="56" spans="1:26" ht="15" x14ac:dyDescent="0.25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P56" s="14"/>
      <c r="Q56" s="14"/>
      <c r="R56" s="14"/>
      <c r="S56" s="14"/>
      <c r="X56" s="14"/>
      <c r="Y56" s="14"/>
      <c r="Z56" s="14"/>
    </row>
    <row r="57" spans="1:26" ht="15" x14ac:dyDescent="0.25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V57" s="14"/>
      <c r="W57" s="14"/>
      <c r="X57" s="14"/>
      <c r="Y57" s="14"/>
      <c r="Z57" s="14"/>
    </row>
    <row r="64" spans="1:26" x14ac:dyDescent="0.2">
      <c r="U64" s="15"/>
    </row>
    <row r="65" spans="21:21" x14ac:dyDescent="0.2">
      <c r="U65" s="15"/>
    </row>
    <row r="66" spans="21:21" x14ac:dyDescent="0.2">
      <c r="U66" s="15"/>
    </row>
    <row r="67" spans="21:21" x14ac:dyDescent="0.2">
      <c r="U67" s="15"/>
    </row>
    <row r="68" spans="21:21" x14ac:dyDescent="0.2">
      <c r="U68" s="15"/>
    </row>
    <row r="69" spans="21:21" x14ac:dyDescent="0.2">
      <c r="U69" s="15"/>
    </row>
    <row r="70" spans="21:21" x14ac:dyDescent="0.2">
      <c r="U70" s="15"/>
    </row>
    <row r="71" spans="21:21" x14ac:dyDescent="0.2">
      <c r="U71" s="15"/>
    </row>
    <row r="72" spans="21:21" x14ac:dyDescent="0.2">
      <c r="U72" s="15"/>
    </row>
  </sheetData>
  <mergeCells count="8">
    <mergeCell ref="B53:R53"/>
    <mergeCell ref="B54:R54"/>
    <mergeCell ref="B2:R2"/>
    <mergeCell ref="B3:R3"/>
    <mergeCell ref="B5:B6"/>
    <mergeCell ref="D5:P5"/>
    <mergeCell ref="Q5:R5"/>
    <mergeCell ref="B52:R52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O12 P10:P32 P33:P40 P42 P47 P43:P46 P48:P4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6A0E-EE5C-43C4-BC83-8B7C986E682F}">
  <sheetPr>
    <tabColor rgb="FF002060"/>
    <pageSetUpPr fitToPage="1"/>
  </sheetPr>
  <dimension ref="A1:S54"/>
  <sheetViews>
    <sheetView showGridLines="0" tabSelected="1" zoomScale="80" zoomScaleNormal="80" zoomScaleSheetLayoutView="50" workbookViewId="0">
      <selection activeCell="P12" sqref="P12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5" width="12.42578125" style="2" customWidth="1"/>
    <col min="6" max="6" width="12.28515625" style="2" customWidth="1"/>
    <col min="7" max="7" width="9.7109375" style="2" customWidth="1"/>
    <col min="8" max="8" width="12.28515625" style="2" customWidth="1"/>
    <col min="9" max="9" width="9.7109375" style="2" customWidth="1"/>
    <col min="10" max="10" width="1.7109375" style="2" customWidth="1"/>
    <col min="11" max="11" width="12.42578125" style="2" customWidth="1"/>
    <col min="12" max="12" width="13.42578125" style="2" hidden="1" customWidth="1"/>
    <col min="13" max="13" width="12.42578125" style="2" hidden="1" customWidth="1"/>
    <col min="14" max="14" width="13" style="2" hidden="1" customWidth="1"/>
    <col min="15" max="15" width="11.5703125" style="2" customWidth="1"/>
    <col min="16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x14ac:dyDescent="0.25">
      <c r="A2" s="1"/>
      <c r="B2" s="38" t="s">
        <v>70</v>
      </c>
      <c r="C2" s="38"/>
      <c r="D2" s="38"/>
      <c r="E2" s="38"/>
      <c r="F2" s="38"/>
      <c r="G2" s="38"/>
      <c r="H2" s="38"/>
      <c r="I2" s="38"/>
      <c r="J2" s="1"/>
      <c r="K2" s="1"/>
    </row>
    <row r="3" spans="1:19" ht="16.5" customHeight="1" x14ac:dyDescent="0.25">
      <c r="A3" s="1"/>
      <c r="B3" s="38" t="s">
        <v>0</v>
      </c>
      <c r="C3" s="38"/>
      <c r="D3" s="38"/>
      <c r="E3" s="38"/>
      <c r="F3" s="38"/>
      <c r="G3" s="38"/>
      <c r="H3" s="38"/>
      <c r="I3" s="38"/>
      <c r="J3" s="1"/>
      <c r="K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21" customHeight="1" x14ac:dyDescent="0.2">
      <c r="A5" s="1"/>
      <c r="B5" s="39" t="s">
        <v>1</v>
      </c>
      <c r="C5" s="16" t="s">
        <v>39</v>
      </c>
      <c r="D5" s="16" t="s">
        <v>40</v>
      </c>
      <c r="E5" s="16" t="s">
        <v>41</v>
      </c>
      <c r="F5" s="44" t="s">
        <v>42</v>
      </c>
      <c r="G5" s="45"/>
      <c r="H5" s="43" t="s">
        <v>43</v>
      </c>
      <c r="I5" s="43"/>
      <c r="J5" s="1"/>
      <c r="K5" s="1"/>
      <c r="L5" s="1"/>
      <c r="M5" s="1"/>
    </row>
    <row r="6" spans="1:19" ht="30.75" customHeight="1" x14ac:dyDescent="0.2">
      <c r="A6" s="1"/>
      <c r="B6" s="39"/>
      <c r="C6" s="23" t="s">
        <v>68</v>
      </c>
      <c r="D6" s="23" t="s">
        <v>68</v>
      </c>
      <c r="E6" s="23" t="s">
        <v>68</v>
      </c>
      <c r="F6" s="17" t="s">
        <v>44</v>
      </c>
      <c r="G6" s="17" t="s">
        <v>4</v>
      </c>
      <c r="H6" s="17" t="s">
        <v>3</v>
      </c>
      <c r="I6" s="22" t="s">
        <v>4</v>
      </c>
      <c r="J6" s="1"/>
      <c r="K6" s="1"/>
      <c r="L6" s="1"/>
      <c r="M6" s="1"/>
    </row>
    <row r="7" spans="1:19" ht="21" customHeight="1" x14ac:dyDescent="0.4">
      <c r="A7" s="1"/>
      <c r="B7" s="3" t="s">
        <v>37</v>
      </c>
      <c r="C7" s="4">
        <f>+C8+C41</f>
        <v>5771.0553419600001</v>
      </c>
      <c r="D7" s="4">
        <f>+D8+D41</f>
        <v>5936.5933890199994</v>
      </c>
      <c r="E7" s="4">
        <f>+E8+E41</f>
        <v>6029.3401224099989</v>
      </c>
      <c r="F7" s="5">
        <f t="shared" ref="F7:F41" si="0">+E7-D7</f>
        <v>92.746733389999463</v>
      </c>
      <c r="G7" s="5">
        <f t="shared" ref="G7:G47" si="1">IF(ISNUMBER(+F7/D7*100), +F7/D7*100, "")</f>
        <v>1.5622887961560377</v>
      </c>
      <c r="H7" s="5">
        <f t="shared" ref="H7:H47" si="2">+E7-C7</f>
        <v>258.28478044999883</v>
      </c>
      <c r="I7" s="5">
        <f t="shared" ref="I7:I47" si="3">IF(ISNUMBER(+H7/C7*100), +H7/C7*100, "")</f>
        <v>4.4755207695214825</v>
      </c>
      <c r="J7" s="1"/>
      <c r="K7" s="6"/>
      <c r="L7" s="6" t="e">
        <f>C7-#REF!</f>
        <v>#REF!</v>
      </c>
      <c r="M7" s="6" t="e">
        <f>D7-#REF!</f>
        <v>#REF!</v>
      </c>
      <c r="N7" s="6" t="e">
        <f>E7-#REF!</f>
        <v>#REF!</v>
      </c>
    </row>
    <row r="8" spans="1:19" ht="21" customHeight="1" x14ac:dyDescent="0.4">
      <c r="A8" s="1"/>
      <c r="B8" s="3" t="s">
        <v>5</v>
      </c>
      <c r="C8" s="5">
        <f>+C9+C12+C16+C17+C24+C33</f>
        <v>5578.9704614000002</v>
      </c>
      <c r="D8" s="5">
        <f>+D9+D12+D16+D17+D24+D33</f>
        <v>5535.2581631899993</v>
      </c>
      <c r="E8" s="5">
        <f>+E9+E12+E16+E17+E24+E33</f>
        <v>5762.9392311899992</v>
      </c>
      <c r="F8" s="5">
        <f t="shared" si="0"/>
        <v>227.68106799999987</v>
      </c>
      <c r="G8" s="5">
        <f t="shared" si="1"/>
        <v>4.1132872449220335</v>
      </c>
      <c r="H8" s="5">
        <f t="shared" si="2"/>
        <v>183.96876978999899</v>
      </c>
      <c r="I8" s="5">
        <f t="shared" si="3"/>
        <v>3.2975397712328705</v>
      </c>
      <c r="J8" s="1"/>
      <c r="K8" s="6"/>
      <c r="L8" s="6" t="e">
        <f>C8-#REF!</f>
        <v>#REF!</v>
      </c>
      <c r="M8" s="6" t="e">
        <f>D8-#REF!</f>
        <v>#REF!</v>
      </c>
      <c r="N8" s="6" t="e">
        <f>E8-#REF!</f>
        <v>#REF!</v>
      </c>
    </row>
    <row r="9" spans="1:19" ht="21" customHeight="1" x14ac:dyDescent="0.25">
      <c r="A9" s="1"/>
      <c r="B9" s="7" t="s">
        <v>6</v>
      </c>
      <c r="C9" s="8">
        <f>SUM(C10:C11)</f>
        <v>2526.3691320299999</v>
      </c>
      <c r="D9" s="8">
        <f>SUM(D10:D11)</f>
        <v>2455.73619616</v>
      </c>
      <c r="E9" s="8">
        <f>SUM(E10:E11)</f>
        <v>2626.8156835700001</v>
      </c>
      <c r="F9" s="8">
        <f t="shared" si="0"/>
        <v>171.07948741000018</v>
      </c>
      <c r="G9" s="8">
        <f t="shared" si="1"/>
        <v>6.9665254630165387</v>
      </c>
      <c r="H9" s="8">
        <f t="shared" si="2"/>
        <v>100.4465515400002</v>
      </c>
      <c r="I9" s="8">
        <f t="shared" si="3"/>
        <v>3.9759253810740205</v>
      </c>
      <c r="J9" s="1"/>
      <c r="K9" s="6"/>
      <c r="L9" s="6" t="e">
        <f>C9-#REF!</f>
        <v>#REF!</v>
      </c>
      <c r="M9" s="6" t="e">
        <f>D9-#REF!</f>
        <v>#REF!</v>
      </c>
      <c r="N9" s="6" t="e">
        <f>E9-#REF!</f>
        <v>#REF!</v>
      </c>
      <c r="S9" s="24"/>
    </row>
    <row r="10" spans="1:19" ht="15" customHeight="1" x14ac:dyDescent="0.25">
      <c r="A10" s="1"/>
      <c r="B10" s="9" t="s">
        <v>7</v>
      </c>
      <c r="C10" s="10">
        <v>1102.2443369699999</v>
      </c>
      <c r="D10" s="10">
        <v>1081.79797564</v>
      </c>
      <c r="E10" s="10">
        <v>1220.8990442100001</v>
      </c>
      <c r="F10" s="10">
        <f>+E10-D10</f>
        <v>139.10106857000005</v>
      </c>
      <c r="G10" s="10">
        <f>IF(ISNUMBER(+F10/D10*100), +F10/D10*100, "")</f>
        <v>12.858322136136998</v>
      </c>
      <c r="H10" s="10">
        <f>+E10-C10</f>
        <v>118.65470724000011</v>
      </c>
      <c r="I10" s="10">
        <f>IF(ISNUMBER(+H10/C10*100), +H10/C10*100, "")</f>
        <v>10.764828020452743</v>
      </c>
      <c r="J10" s="1"/>
      <c r="K10" s="6"/>
      <c r="L10" s="6" t="e">
        <f>C10-#REF!</f>
        <v>#REF!</v>
      </c>
      <c r="M10" s="6" t="e">
        <f>D10-#REF!</f>
        <v>#REF!</v>
      </c>
      <c r="N10" s="6" t="e">
        <f>E10-#REF!</f>
        <v>#REF!</v>
      </c>
    </row>
    <row r="11" spans="1:19" ht="15" customHeight="1" x14ac:dyDescent="0.25">
      <c r="A11" s="1"/>
      <c r="B11" s="9" t="s">
        <v>8</v>
      </c>
      <c r="C11" s="10">
        <v>1424.12479506</v>
      </c>
      <c r="D11" s="10">
        <v>1373.93822052</v>
      </c>
      <c r="E11" s="10">
        <v>1405.9166393599999</v>
      </c>
      <c r="F11" s="10">
        <f>+E11-D11</f>
        <v>31.978418839999904</v>
      </c>
      <c r="G11" s="10">
        <f>IF(ISNUMBER(+F11/D11*100), +F11/D11*100, "")</f>
        <v>2.327500491826838</v>
      </c>
      <c r="H11" s="10">
        <f>+E11-C11</f>
        <v>-18.208155700000134</v>
      </c>
      <c r="I11" s="10">
        <f>IF(ISNUMBER(+H11/C11*100), +H11/C11*100, "")</f>
        <v>-1.278550571070775</v>
      </c>
      <c r="J11" s="1"/>
      <c r="K11" s="6"/>
      <c r="L11" s="6" t="e">
        <f>C11-#REF!</f>
        <v>#REF!</v>
      </c>
      <c r="M11" s="6" t="e">
        <f>D11-#REF!</f>
        <v>#REF!</v>
      </c>
      <c r="N11" s="6" t="e">
        <f>E11-#REF!</f>
        <v>#REF!</v>
      </c>
    </row>
    <row r="12" spans="1:19" ht="21" customHeight="1" x14ac:dyDescent="0.25">
      <c r="A12" s="1"/>
      <c r="B12" s="7" t="s">
        <v>9</v>
      </c>
      <c r="C12" s="8">
        <f>SUM(C13:C15)</f>
        <v>2424.1838115800001</v>
      </c>
      <c r="D12" s="8">
        <f>SUM(D13:D15)</f>
        <v>2427.1041694300002</v>
      </c>
      <c r="E12" s="8">
        <f>SUM(E13:E15)</f>
        <v>2499.7307087599997</v>
      </c>
      <c r="F12" s="8">
        <f t="shared" si="0"/>
        <v>72.626539329999559</v>
      </c>
      <c r="G12" s="8">
        <f t="shared" si="1"/>
        <v>2.9923124126582392</v>
      </c>
      <c r="H12" s="8">
        <f t="shared" si="2"/>
        <v>75.546897179999632</v>
      </c>
      <c r="I12" s="8">
        <f t="shared" si="3"/>
        <v>3.1163848557655678</v>
      </c>
      <c r="J12" s="1"/>
      <c r="K12" s="6"/>
      <c r="L12" s="6" t="e">
        <f>C12-#REF!</f>
        <v>#REF!</v>
      </c>
      <c r="M12" s="6" t="e">
        <f>D12-#REF!</f>
        <v>#REF!</v>
      </c>
      <c r="N12" s="6" t="e">
        <f>E12-#REF!</f>
        <v>#REF!</v>
      </c>
    </row>
    <row r="13" spans="1:19" ht="15" customHeight="1" x14ac:dyDescent="0.25">
      <c r="A13" s="1"/>
      <c r="B13" s="9" t="s">
        <v>7</v>
      </c>
      <c r="C13" s="10">
        <v>809.37644535000004</v>
      </c>
      <c r="D13" s="10">
        <v>748.94209378000005</v>
      </c>
      <c r="E13" s="10">
        <v>794.07491842999991</v>
      </c>
      <c r="F13" s="10">
        <f t="shared" si="0"/>
        <v>45.132824649999861</v>
      </c>
      <c r="G13" s="10">
        <f t="shared" si="1"/>
        <v>6.0262101736342677</v>
      </c>
      <c r="H13" s="10">
        <f t="shared" si="2"/>
        <v>-15.301526920000128</v>
      </c>
      <c r="I13" s="10">
        <f t="shared" si="3"/>
        <v>-1.8905327685170357</v>
      </c>
      <c r="J13" s="1"/>
      <c r="K13" s="6"/>
      <c r="L13" s="6" t="e">
        <f>C13-#REF!</f>
        <v>#REF!</v>
      </c>
      <c r="M13" s="6" t="e">
        <f>D13-#REF!</f>
        <v>#REF!</v>
      </c>
      <c r="N13" s="6" t="e">
        <f>E13-#REF!</f>
        <v>#REF!</v>
      </c>
    </row>
    <row r="14" spans="1:19" ht="15" customHeight="1" x14ac:dyDescent="0.25">
      <c r="A14" s="1"/>
      <c r="B14" s="9" t="s">
        <v>10</v>
      </c>
      <c r="C14" s="10">
        <v>1078.6434343200001</v>
      </c>
      <c r="D14" s="10">
        <v>1115.3431416400001</v>
      </c>
      <c r="E14" s="10">
        <v>1135.6532415899999</v>
      </c>
      <c r="F14" s="10">
        <f t="shared" si="0"/>
        <v>20.310099949999767</v>
      </c>
      <c r="G14" s="10">
        <f t="shared" si="1"/>
        <v>1.8209732226564646</v>
      </c>
      <c r="H14" s="10">
        <f t="shared" si="2"/>
        <v>57.009807269999783</v>
      </c>
      <c r="I14" s="10">
        <f t="shared" si="3"/>
        <v>5.2853246453903449</v>
      </c>
      <c r="J14" s="1"/>
      <c r="K14" s="6"/>
      <c r="L14" s="6" t="e">
        <f>C14-#REF!</f>
        <v>#REF!</v>
      </c>
      <c r="M14" s="6" t="e">
        <f>D14-#REF!</f>
        <v>#REF!</v>
      </c>
      <c r="N14" s="6" t="e">
        <f>E14-#REF!</f>
        <v>#REF!</v>
      </c>
    </row>
    <row r="15" spans="1:19" ht="15" customHeight="1" x14ac:dyDescent="0.25">
      <c r="A15" s="1"/>
      <c r="B15" s="9" t="s">
        <v>11</v>
      </c>
      <c r="C15" s="10">
        <v>536.16393191000009</v>
      </c>
      <c r="D15" s="10">
        <v>562.81893401000002</v>
      </c>
      <c r="E15" s="10">
        <v>570.00254873999995</v>
      </c>
      <c r="F15" s="10">
        <f t="shared" si="0"/>
        <v>7.1836147299999311</v>
      </c>
      <c r="G15" s="10">
        <f t="shared" si="1"/>
        <v>1.2763633729977348</v>
      </c>
      <c r="H15" s="10">
        <f t="shared" si="2"/>
        <v>33.838616829999864</v>
      </c>
      <c r="I15" s="10">
        <f t="shared" si="3"/>
        <v>6.3112445310252578</v>
      </c>
      <c r="J15" s="1"/>
      <c r="K15" s="6"/>
      <c r="L15" s="6" t="e">
        <f>C15-#REF!</f>
        <v>#REF!</v>
      </c>
      <c r="M15" s="6" t="e">
        <f>D15-#REF!</f>
        <v>#REF!</v>
      </c>
      <c r="N15" s="6" t="e">
        <f>E15-#REF!</f>
        <v>#REF!</v>
      </c>
    </row>
    <row r="16" spans="1:19" ht="21" customHeight="1" x14ac:dyDescent="0.25">
      <c r="A16" s="1"/>
      <c r="B16" s="7" t="s">
        <v>38</v>
      </c>
      <c r="C16" s="8">
        <v>261.71152190999999</v>
      </c>
      <c r="D16" s="8">
        <v>282.92719720000002</v>
      </c>
      <c r="E16" s="8">
        <v>263.19378760000001</v>
      </c>
      <c r="F16" s="8">
        <f t="shared" si="0"/>
        <v>-19.733409600000016</v>
      </c>
      <c r="G16" s="8">
        <f t="shared" si="1"/>
        <v>-6.974730529723713</v>
      </c>
      <c r="H16" s="8">
        <f t="shared" si="2"/>
        <v>1.4822656900000197</v>
      </c>
      <c r="I16" s="8">
        <f t="shared" si="3"/>
        <v>0.56637387577829157</v>
      </c>
      <c r="J16" s="1"/>
      <c r="K16" s="6"/>
      <c r="L16" s="6" t="e">
        <f>C16-#REF!</f>
        <v>#REF!</v>
      </c>
      <c r="M16" s="6" t="e">
        <f>D16-#REF!</f>
        <v>#REF!</v>
      </c>
      <c r="N16" s="6" t="e">
        <f>E16-#REF!</f>
        <v>#REF!</v>
      </c>
    </row>
    <row r="17" spans="1:14" ht="21" customHeight="1" x14ac:dyDescent="0.25">
      <c r="A17" s="1"/>
      <c r="B17" s="7" t="s">
        <v>12</v>
      </c>
      <c r="C17" s="8">
        <f>SUM(C18:C23)</f>
        <v>188.68109720000004</v>
      </c>
      <c r="D17" s="8">
        <f>SUM(D18:D23)</f>
        <v>210.14566778</v>
      </c>
      <c r="E17" s="8">
        <f>SUM(E18:E23)</f>
        <v>191.71077487999997</v>
      </c>
      <c r="F17" s="8">
        <f t="shared" si="0"/>
        <v>-18.434892900000023</v>
      </c>
      <c r="G17" s="8">
        <f t="shared" si="1"/>
        <v>-8.772435375303278</v>
      </c>
      <c r="H17" s="8">
        <f t="shared" si="2"/>
        <v>3.029677679999935</v>
      </c>
      <c r="I17" s="8">
        <f t="shared" si="3"/>
        <v>1.6057134100659312</v>
      </c>
      <c r="J17" s="1"/>
      <c r="K17" s="6"/>
      <c r="L17" s="6" t="e">
        <f>C17-#REF!</f>
        <v>#REF!</v>
      </c>
      <c r="M17" s="6" t="e">
        <f>D17-#REF!</f>
        <v>#REF!</v>
      </c>
      <c r="N17" s="6" t="e">
        <f>E17-#REF!</f>
        <v>#REF!</v>
      </c>
    </row>
    <row r="18" spans="1:14" ht="15" customHeight="1" x14ac:dyDescent="0.25">
      <c r="A18" s="1"/>
      <c r="B18" s="9" t="s">
        <v>13</v>
      </c>
      <c r="C18" s="10">
        <v>27.256214669999999</v>
      </c>
      <c r="D18" s="10">
        <v>30.378169390000004</v>
      </c>
      <c r="E18" s="10">
        <v>27.081353660000001</v>
      </c>
      <c r="F18" s="10">
        <f t="shared" si="0"/>
        <v>-3.2968157300000023</v>
      </c>
      <c r="G18" s="10">
        <f t="shared" si="1"/>
        <v>-10.852581956716786</v>
      </c>
      <c r="H18" s="10">
        <f t="shared" si="2"/>
        <v>-0.17486100999999721</v>
      </c>
      <c r="I18" s="10">
        <f t="shared" si="3"/>
        <v>-0.64154546813303781</v>
      </c>
      <c r="J18" s="1"/>
      <c r="K18" s="6"/>
      <c r="L18" s="6" t="e">
        <f>C18-#REF!</f>
        <v>#REF!</v>
      </c>
      <c r="M18" s="6" t="e">
        <f>D18-#REF!</f>
        <v>#REF!</v>
      </c>
      <c r="N18" s="6" t="e">
        <f>E18-#REF!</f>
        <v>#REF!</v>
      </c>
    </row>
    <row r="19" spans="1:14" ht="15" customHeight="1" x14ac:dyDescent="0.25">
      <c r="A19" s="1"/>
      <c r="B19" s="9" t="s">
        <v>14</v>
      </c>
      <c r="C19" s="10">
        <v>84.709397510000016</v>
      </c>
      <c r="D19" s="10">
        <v>94.380820139999997</v>
      </c>
      <c r="E19" s="10">
        <v>84.174134330000001</v>
      </c>
      <c r="F19" s="10">
        <f t="shared" si="0"/>
        <v>-10.206685809999996</v>
      </c>
      <c r="G19" s="10">
        <f t="shared" si="1"/>
        <v>-10.814364396134604</v>
      </c>
      <c r="H19" s="10">
        <f t="shared" si="2"/>
        <v>-0.53526318000001538</v>
      </c>
      <c r="I19" s="10">
        <f t="shared" si="3"/>
        <v>-0.63188169876527234</v>
      </c>
      <c r="J19" s="1"/>
      <c r="K19" s="6"/>
      <c r="L19" s="6" t="e">
        <f>C19-#REF!</f>
        <v>#REF!</v>
      </c>
      <c r="M19" s="6" t="e">
        <f>D19-#REF!</f>
        <v>#REF!</v>
      </c>
      <c r="N19" s="6" t="e">
        <f>E19-#REF!</f>
        <v>#REF!</v>
      </c>
    </row>
    <row r="20" spans="1:14" ht="15" customHeight="1" x14ac:dyDescent="0.25">
      <c r="A20" s="1"/>
      <c r="B20" s="9" t="s">
        <v>15</v>
      </c>
      <c r="C20" s="10">
        <v>22.441468950000001</v>
      </c>
      <c r="D20" s="10">
        <v>25.036323280000001</v>
      </c>
      <c r="E20" s="10">
        <v>22.108991979999999</v>
      </c>
      <c r="F20" s="10">
        <f t="shared" si="0"/>
        <v>-2.9273313000000023</v>
      </c>
      <c r="G20" s="10">
        <f t="shared" si="1"/>
        <v>-11.692337038715543</v>
      </c>
      <c r="H20" s="10">
        <f t="shared" si="2"/>
        <v>-0.33247697000000187</v>
      </c>
      <c r="I20" s="10">
        <f t="shared" si="3"/>
        <v>-1.4815294432854043</v>
      </c>
      <c r="J20" s="1"/>
      <c r="K20" s="6"/>
      <c r="L20" s="6" t="e">
        <f>C20-#REF!</f>
        <v>#REF!</v>
      </c>
      <c r="M20" s="6" t="e">
        <f>D20-#REF!</f>
        <v>#REF!</v>
      </c>
      <c r="N20" s="6" t="e">
        <f>E20-#REF!</f>
        <v>#REF!</v>
      </c>
    </row>
    <row r="21" spans="1:14" ht="15" customHeight="1" x14ac:dyDescent="0.25">
      <c r="A21" s="1"/>
      <c r="B21" s="9" t="s">
        <v>16</v>
      </c>
      <c r="C21" s="10">
        <v>53.021285290000002</v>
      </c>
      <c r="D21" s="10">
        <v>58.953109660000003</v>
      </c>
      <c r="E21" s="10">
        <v>57.018463710000006</v>
      </c>
      <c r="F21" s="10">
        <f t="shared" si="0"/>
        <v>-1.9346459499999966</v>
      </c>
      <c r="G21" s="10">
        <f t="shared" si="1"/>
        <v>-3.2816690436817861</v>
      </c>
      <c r="H21" s="10">
        <f t="shared" si="2"/>
        <v>3.9971784200000045</v>
      </c>
      <c r="I21" s="10">
        <f t="shared" si="3"/>
        <v>7.5388184162972118</v>
      </c>
      <c r="J21" s="1"/>
      <c r="K21" s="6"/>
      <c r="L21" s="6" t="e">
        <f>C21-#REF!</f>
        <v>#REF!</v>
      </c>
      <c r="M21" s="6" t="e">
        <f>D21-#REF!</f>
        <v>#REF!</v>
      </c>
      <c r="N21" s="6" t="e">
        <f>E21-#REF!</f>
        <v>#REF!</v>
      </c>
    </row>
    <row r="22" spans="1:14" ht="15" customHeight="1" x14ac:dyDescent="0.25">
      <c r="A22" s="1"/>
      <c r="B22" s="9" t="s">
        <v>17</v>
      </c>
      <c r="C22" s="10">
        <v>1.25273078</v>
      </c>
      <c r="D22" s="10">
        <v>1.39724531</v>
      </c>
      <c r="E22" s="10">
        <v>0.87465634000000003</v>
      </c>
      <c r="F22" s="10">
        <f t="shared" si="0"/>
        <v>-0.52258896999999993</v>
      </c>
      <c r="G22" s="10">
        <f t="shared" si="1"/>
        <v>-37.401375854322957</v>
      </c>
      <c r="H22" s="10">
        <f t="shared" si="2"/>
        <v>-0.37807444000000001</v>
      </c>
      <c r="I22" s="10">
        <f t="shared" si="3"/>
        <v>-30.180023197003269</v>
      </c>
      <c r="J22" s="1"/>
      <c r="K22" s="6"/>
      <c r="L22" s="6" t="e">
        <f>C22-#REF!</f>
        <v>#REF!</v>
      </c>
      <c r="M22" s="6" t="e">
        <f>D22-#REF!</f>
        <v>#REF!</v>
      </c>
      <c r="N22" s="6" t="e">
        <f>E22-#REF!</f>
        <v>#REF!</v>
      </c>
    </row>
    <row r="23" spans="1:14" ht="15" customHeight="1" x14ac:dyDescent="0.25">
      <c r="A23" s="1"/>
      <c r="B23" s="9" t="s">
        <v>18</v>
      </c>
      <c r="C23" s="10">
        <v>0</v>
      </c>
      <c r="D23" s="10">
        <v>0</v>
      </c>
      <c r="E23" s="10">
        <v>0.45317486000000001</v>
      </c>
      <c r="F23" s="10">
        <f t="shared" si="0"/>
        <v>0.45317486000000001</v>
      </c>
      <c r="G23" s="10" t="str">
        <f t="shared" si="1"/>
        <v/>
      </c>
      <c r="H23" s="10">
        <f t="shared" si="2"/>
        <v>0.45317486000000001</v>
      </c>
      <c r="I23" s="10" t="str">
        <f t="shared" si="3"/>
        <v/>
      </c>
      <c r="J23" s="1"/>
      <c r="K23" s="6"/>
      <c r="L23" s="6" t="e">
        <f>C23-#REF!</f>
        <v>#REF!</v>
      </c>
      <c r="M23" s="6" t="e">
        <f>D23-#REF!</f>
        <v>#REF!</v>
      </c>
      <c r="N23" s="6" t="e">
        <f>E23-#REF!</f>
        <v>#REF!</v>
      </c>
    </row>
    <row r="24" spans="1:14" ht="20.25" customHeight="1" x14ac:dyDescent="0.25">
      <c r="A24" s="1"/>
      <c r="B24" s="7" t="s">
        <v>19</v>
      </c>
      <c r="C24" s="8">
        <f>SUM(C25:C29,C32)</f>
        <v>58.519723559999996</v>
      </c>
      <c r="D24" s="8">
        <f t="shared" ref="D24:E24" si="4">SUM(D25:D29,D32)</f>
        <v>60.806500749999998</v>
      </c>
      <c r="E24" s="8">
        <f t="shared" si="4"/>
        <v>72.990900749999994</v>
      </c>
      <c r="F24" s="8">
        <f t="shared" si="0"/>
        <v>12.184399999999997</v>
      </c>
      <c r="G24" s="8">
        <f t="shared" si="1"/>
        <v>20.037989112537442</v>
      </c>
      <c r="H24" s="8">
        <f t="shared" si="2"/>
        <v>14.471177189999999</v>
      </c>
      <c r="I24" s="8">
        <f t="shared" si="3"/>
        <v>24.72871761802287</v>
      </c>
      <c r="J24" s="1"/>
      <c r="K24" s="6"/>
      <c r="L24" s="6" t="e">
        <f>C24-#REF!</f>
        <v>#REF!</v>
      </c>
      <c r="M24" s="6" t="e">
        <f>D24-#REF!</f>
        <v>#REF!</v>
      </c>
      <c r="N24" s="6" t="e">
        <f>E24-#REF!</f>
        <v>#REF!</v>
      </c>
    </row>
    <row r="25" spans="1:14" ht="15" customHeight="1" x14ac:dyDescent="0.25">
      <c r="A25" s="1"/>
      <c r="B25" s="9" t="s">
        <v>20</v>
      </c>
      <c r="C25" s="10">
        <v>38.442639219999997</v>
      </c>
      <c r="D25" s="10">
        <v>39.371412669999998</v>
      </c>
      <c r="E25" s="10">
        <v>44.920329889999998</v>
      </c>
      <c r="F25" s="10">
        <f t="shared" si="0"/>
        <v>5.5489172199999999</v>
      </c>
      <c r="G25" s="10">
        <f t="shared" si="1"/>
        <v>14.093772216174838</v>
      </c>
      <c r="H25" s="10">
        <f t="shared" si="2"/>
        <v>6.4776906700000012</v>
      </c>
      <c r="I25" s="10">
        <f t="shared" si="3"/>
        <v>16.850275635159687</v>
      </c>
      <c r="J25" s="1"/>
      <c r="K25" s="6"/>
      <c r="L25" s="6" t="e">
        <f>C25-#REF!</f>
        <v>#REF!</v>
      </c>
      <c r="M25" s="6" t="e">
        <f>D25-#REF!</f>
        <v>#REF!</v>
      </c>
      <c r="N25" s="6" t="e">
        <f>E25-#REF!</f>
        <v>#REF!</v>
      </c>
    </row>
    <row r="26" spans="1:14" ht="15" hidden="1" customHeight="1" x14ac:dyDescent="0.25">
      <c r="A26" s="21"/>
      <c r="B26" s="9" t="s">
        <v>21</v>
      </c>
      <c r="C26" s="10"/>
      <c r="D26" s="10"/>
      <c r="E26" s="10"/>
      <c r="F26" s="10">
        <f t="shared" si="0"/>
        <v>0</v>
      </c>
      <c r="G26" s="10" t="str">
        <f t="shared" si="1"/>
        <v/>
      </c>
      <c r="H26" s="10">
        <f t="shared" si="2"/>
        <v>0</v>
      </c>
      <c r="I26" s="10" t="str">
        <f t="shared" si="3"/>
        <v/>
      </c>
      <c r="J26" s="1"/>
      <c r="K26" s="6"/>
      <c r="L26" s="6" t="e">
        <f>C26-#REF!</f>
        <v>#REF!</v>
      </c>
      <c r="M26" s="6" t="e">
        <f>D26-#REF!</f>
        <v>#REF!</v>
      </c>
      <c r="N26" s="6" t="e">
        <f>E26-#REF!</f>
        <v>#REF!</v>
      </c>
    </row>
    <row r="27" spans="1:14" ht="15" hidden="1" customHeight="1" x14ac:dyDescent="0.25">
      <c r="A27" s="21"/>
      <c r="B27" s="9" t="s">
        <v>22</v>
      </c>
      <c r="C27" s="10"/>
      <c r="D27" s="10"/>
      <c r="E27" s="10"/>
      <c r="F27" s="10">
        <f t="shared" si="0"/>
        <v>0</v>
      </c>
      <c r="G27" s="10" t="str">
        <f t="shared" si="1"/>
        <v/>
      </c>
      <c r="H27" s="10">
        <f t="shared" si="2"/>
        <v>0</v>
      </c>
      <c r="I27" s="10" t="str">
        <f t="shared" si="3"/>
        <v/>
      </c>
      <c r="J27" s="1"/>
      <c r="K27" s="6"/>
      <c r="L27" s="6" t="e">
        <f>C27-#REF!</f>
        <v>#REF!</v>
      </c>
      <c r="M27" s="6" t="e">
        <f>D27-#REF!</f>
        <v>#REF!</v>
      </c>
      <c r="N27" s="6" t="e">
        <f>E27-#REF!</f>
        <v>#REF!</v>
      </c>
    </row>
    <row r="28" spans="1:14" ht="15" customHeight="1" x14ac:dyDescent="0.25">
      <c r="A28" s="1"/>
      <c r="B28" s="9" t="s">
        <v>23</v>
      </c>
      <c r="C28" s="10">
        <v>20.077072080000001</v>
      </c>
      <c r="D28" s="10">
        <v>21.43508808</v>
      </c>
      <c r="E28" s="10">
        <v>21.139256839999998</v>
      </c>
      <c r="F28" s="10">
        <f t="shared" si="0"/>
        <v>-0.29583124000000183</v>
      </c>
      <c r="G28" s="10">
        <f t="shared" si="1"/>
        <v>-1.3801260759736604</v>
      </c>
      <c r="H28" s="10">
        <f t="shared" si="2"/>
        <v>1.0621847599999974</v>
      </c>
      <c r="I28" s="10">
        <f t="shared" si="3"/>
        <v>5.2905361686583001</v>
      </c>
      <c r="J28" s="1"/>
      <c r="K28" s="6"/>
      <c r="L28" s="6" t="e">
        <f>C28-#REF!</f>
        <v>#REF!</v>
      </c>
      <c r="M28" s="6" t="e">
        <f>D28-#REF!</f>
        <v>#REF!</v>
      </c>
      <c r="N28" s="6" t="e">
        <f>E28-#REF!</f>
        <v>#REF!</v>
      </c>
    </row>
    <row r="29" spans="1:14" ht="15.75" hidden="1" customHeight="1" x14ac:dyDescent="0.25">
      <c r="A29" s="21"/>
      <c r="B29" s="9" t="s">
        <v>24</v>
      </c>
      <c r="C29" s="10">
        <f>+C30+C31</f>
        <v>1.226E-5</v>
      </c>
      <c r="D29" s="10">
        <v>0</v>
      </c>
      <c r="E29" s="10">
        <f>+E30+E31</f>
        <v>1.6889999999999999E-5</v>
      </c>
      <c r="F29" s="10">
        <f t="shared" si="0"/>
        <v>1.6889999999999999E-5</v>
      </c>
      <c r="G29" s="10" t="str">
        <f t="shared" si="1"/>
        <v/>
      </c>
      <c r="H29" s="10">
        <f t="shared" si="2"/>
        <v>4.6299999999999997E-6</v>
      </c>
      <c r="I29" s="10">
        <f t="shared" si="3"/>
        <v>37.765089722675363</v>
      </c>
      <c r="J29" s="1"/>
      <c r="K29" s="6"/>
      <c r="L29" s="6" t="e">
        <f>C29-#REF!</f>
        <v>#REF!</v>
      </c>
      <c r="M29" s="6" t="e">
        <f>D29-#REF!</f>
        <v>#REF!</v>
      </c>
      <c r="N29" s="6" t="e">
        <f>E29-#REF!</f>
        <v>#REF!</v>
      </c>
    </row>
    <row r="30" spans="1:14" ht="15" hidden="1" customHeight="1" x14ac:dyDescent="0.25">
      <c r="A30" s="21"/>
      <c r="B30" s="11" t="s">
        <v>25</v>
      </c>
      <c r="C30" s="10">
        <v>1.226E-5</v>
      </c>
      <c r="D30" s="10"/>
      <c r="E30" s="10">
        <v>1.6889999999999999E-5</v>
      </c>
      <c r="F30" s="10">
        <f t="shared" si="0"/>
        <v>1.6889999999999999E-5</v>
      </c>
      <c r="G30" s="10" t="str">
        <f t="shared" si="1"/>
        <v/>
      </c>
      <c r="H30" s="10">
        <f t="shared" si="2"/>
        <v>4.6299999999999997E-6</v>
      </c>
      <c r="I30" s="10">
        <f t="shared" si="3"/>
        <v>37.765089722675363</v>
      </c>
      <c r="J30" s="1"/>
      <c r="K30" s="6"/>
      <c r="L30" s="6" t="e">
        <f>C30-#REF!</f>
        <v>#REF!</v>
      </c>
      <c r="M30" s="6" t="e">
        <f>D30-#REF!</f>
        <v>#REF!</v>
      </c>
      <c r="N30" s="6" t="e">
        <f>E30-#REF!</f>
        <v>#REF!</v>
      </c>
    </row>
    <row r="31" spans="1:14" ht="15" hidden="1" customHeight="1" x14ac:dyDescent="0.25">
      <c r="A31" s="21"/>
      <c r="B31" s="11" t="s">
        <v>26</v>
      </c>
      <c r="C31" s="10"/>
      <c r="D31" s="10"/>
      <c r="E31" s="10"/>
      <c r="F31" s="10">
        <f t="shared" si="0"/>
        <v>0</v>
      </c>
      <c r="G31" s="10" t="str">
        <f t="shared" si="1"/>
        <v/>
      </c>
      <c r="H31" s="10">
        <f t="shared" si="2"/>
        <v>0</v>
      </c>
      <c r="I31" s="10" t="str">
        <f t="shared" si="3"/>
        <v/>
      </c>
      <c r="J31" s="1"/>
      <c r="K31" s="6"/>
      <c r="L31" s="6" t="e">
        <f>C31-#REF!</f>
        <v>#REF!</v>
      </c>
      <c r="M31" s="6" t="e">
        <f>D31-#REF!</f>
        <v>#REF!</v>
      </c>
      <c r="N31" s="6" t="e">
        <f>E31-#REF!</f>
        <v>#REF!</v>
      </c>
    </row>
    <row r="32" spans="1:14" ht="15" customHeight="1" x14ac:dyDescent="0.25">
      <c r="A32" s="1"/>
      <c r="B32" s="9" t="s">
        <v>63</v>
      </c>
      <c r="C32" s="10">
        <v>0</v>
      </c>
      <c r="D32" s="10">
        <v>0</v>
      </c>
      <c r="E32" s="10">
        <v>6.9312971299999999</v>
      </c>
      <c r="F32" s="10">
        <f t="shared" ref="F32" si="5">+E32-D32</f>
        <v>6.9312971299999999</v>
      </c>
      <c r="G32" s="10" t="str">
        <f t="shared" ref="G32" si="6">IF(ISNUMBER(+F32/D32*100), +F32/D32*100, "")</f>
        <v/>
      </c>
      <c r="H32" s="10">
        <f t="shared" ref="H32" si="7">+E32-C32</f>
        <v>6.9312971299999999</v>
      </c>
      <c r="I32" s="10" t="str">
        <f t="shared" ref="I32" si="8">IF(ISNUMBER(+H32/C32*100), +H32/C32*100, "")</f>
        <v/>
      </c>
      <c r="J32" s="1"/>
      <c r="K32" s="6"/>
      <c r="L32" s="6" t="e">
        <f>C32-#REF!</f>
        <v>#REF!</v>
      </c>
      <c r="M32" s="6" t="e">
        <f>D32-#REF!</f>
        <v>#REF!</v>
      </c>
      <c r="N32" s="6" t="e">
        <f>E32-#REF!</f>
        <v>#REF!</v>
      </c>
    </row>
    <row r="33" spans="1:14" ht="20.25" customHeight="1" x14ac:dyDescent="0.25">
      <c r="A33" s="1"/>
      <c r="B33" s="7" t="s">
        <v>27</v>
      </c>
      <c r="C33" s="8">
        <f>SUM(C34:C40)</f>
        <v>119.50517512</v>
      </c>
      <c r="D33" s="8">
        <f>SUM(D34:D40)</f>
        <v>98.538431870000011</v>
      </c>
      <c r="E33" s="8">
        <f>SUM(E34:E40)</f>
        <v>108.49737563000001</v>
      </c>
      <c r="F33" s="8">
        <f t="shared" si="0"/>
        <v>9.9589437599999968</v>
      </c>
      <c r="G33" s="8">
        <f t="shared" si="1"/>
        <v>10.106659473877819</v>
      </c>
      <c r="H33" s="8">
        <f t="shared" si="2"/>
        <v>-11.007799489999996</v>
      </c>
      <c r="I33" s="8">
        <f t="shared" si="3"/>
        <v>-9.2111487882818608</v>
      </c>
      <c r="J33" s="1"/>
      <c r="K33" s="6"/>
      <c r="L33" s="6" t="e">
        <f>C33-#REF!</f>
        <v>#REF!</v>
      </c>
      <c r="M33" s="6" t="e">
        <f>D33-#REF!</f>
        <v>#REF!</v>
      </c>
      <c r="N33" s="6" t="e">
        <f>E33-#REF!</f>
        <v>#REF!</v>
      </c>
    </row>
    <row r="34" spans="1:14" ht="15" customHeight="1" x14ac:dyDescent="0.25">
      <c r="A34" s="1"/>
      <c r="B34" s="9" t="s">
        <v>28</v>
      </c>
      <c r="C34" s="10">
        <v>12.057619039999999</v>
      </c>
      <c r="D34" s="10">
        <v>11.197464869999999</v>
      </c>
      <c r="E34" s="10">
        <v>14.878979620000001</v>
      </c>
      <c r="F34" s="10">
        <f t="shared" si="0"/>
        <v>3.6815147500000016</v>
      </c>
      <c r="G34" s="10">
        <f t="shared" si="1"/>
        <v>32.87810940013248</v>
      </c>
      <c r="H34" s="10">
        <f t="shared" si="2"/>
        <v>2.8213605800000021</v>
      </c>
      <c r="I34" s="10">
        <f t="shared" si="3"/>
        <v>23.398985907917709</v>
      </c>
      <c r="J34" s="1"/>
      <c r="K34" s="6"/>
      <c r="L34" s="6" t="e">
        <f>C34-#REF!</f>
        <v>#REF!</v>
      </c>
      <c r="M34" s="6" t="e">
        <f>D34-#REF!</f>
        <v>#REF!</v>
      </c>
      <c r="N34" s="6" t="e">
        <f>E34-#REF!</f>
        <v>#REF!</v>
      </c>
    </row>
    <row r="35" spans="1:14" ht="15" customHeight="1" x14ac:dyDescent="0.25">
      <c r="A35" s="1"/>
      <c r="B35" s="9" t="s">
        <v>29</v>
      </c>
      <c r="C35" s="10">
        <v>90.052255540000004</v>
      </c>
      <c r="D35" s="10">
        <v>87.340967000000006</v>
      </c>
      <c r="E35" s="10">
        <v>46.423878199999997</v>
      </c>
      <c r="F35" s="10">
        <f t="shared" si="0"/>
        <v>-40.917088800000009</v>
      </c>
      <c r="G35" s="10">
        <f t="shared" si="1"/>
        <v>-46.847533529139888</v>
      </c>
      <c r="H35" s="10">
        <f t="shared" si="2"/>
        <v>-43.628377340000007</v>
      </c>
      <c r="I35" s="10">
        <f t="shared" si="3"/>
        <v>-48.447845174317557</v>
      </c>
      <c r="J35" s="1"/>
      <c r="K35" s="6"/>
      <c r="L35" s="6" t="e">
        <f>C35-#REF!</f>
        <v>#REF!</v>
      </c>
      <c r="M35" s="6" t="e">
        <f>D35-#REF!</f>
        <v>#REF!</v>
      </c>
      <c r="N35" s="6" t="e">
        <f>E35-#REF!</f>
        <v>#REF!</v>
      </c>
    </row>
    <row r="36" spans="1:14" ht="15" customHeight="1" x14ac:dyDescent="0.25">
      <c r="A36" s="1"/>
      <c r="B36" s="9" t="s">
        <v>30</v>
      </c>
      <c r="C36" s="10">
        <v>16.158076699999999</v>
      </c>
      <c r="D36" s="10">
        <v>0</v>
      </c>
      <c r="E36" s="10">
        <v>46.402147900000003</v>
      </c>
      <c r="F36" s="10">
        <f t="shared" si="0"/>
        <v>46.402147900000003</v>
      </c>
      <c r="G36" s="10" t="str">
        <f t="shared" si="1"/>
        <v/>
      </c>
      <c r="H36" s="10">
        <f t="shared" si="2"/>
        <v>30.244071200000004</v>
      </c>
      <c r="I36" s="10">
        <f t="shared" si="3"/>
        <v>187.17618291785931</v>
      </c>
      <c r="J36" s="1"/>
      <c r="K36" s="6"/>
      <c r="L36" s="6" t="e">
        <f>C36-#REF!</f>
        <v>#REF!</v>
      </c>
      <c r="M36" s="6" t="e">
        <f>D36-#REF!</f>
        <v>#REF!</v>
      </c>
      <c r="N36" s="6" t="e">
        <f>E36-#REF!</f>
        <v>#REF!</v>
      </c>
    </row>
    <row r="37" spans="1:14" ht="15" customHeight="1" x14ac:dyDescent="0.25">
      <c r="A37" s="1"/>
      <c r="B37" s="9" t="s">
        <v>31</v>
      </c>
      <c r="C37" s="10">
        <v>1.23722299</v>
      </c>
      <c r="D37" s="10">
        <v>0</v>
      </c>
      <c r="E37" s="10">
        <v>0.79236991000000001</v>
      </c>
      <c r="F37" s="10">
        <f t="shared" si="0"/>
        <v>0.79236991000000001</v>
      </c>
      <c r="G37" s="10" t="str">
        <f t="shared" si="1"/>
        <v/>
      </c>
      <c r="H37" s="10">
        <f t="shared" si="2"/>
        <v>-0.44485308000000001</v>
      </c>
      <c r="I37" s="10">
        <f t="shared" si="3"/>
        <v>-35.955772208856224</v>
      </c>
      <c r="J37" s="1"/>
      <c r="K37" s="6"/>
      <c r="L37" s="6" t="e">
        <f>C37-#REF!</f>
        <v>#REF!</v>
      </c>
      <c r="M37" s="6" t="e">
        <f>D37-#REF!</f>
        <v>#REF!</v>
      </c>
      <c r="N37" s="6" t="e">
        <f>E37-#REF!</f>
        <v>#REF!</v>
      </c>
    </row>
    <row r="38" spans="1:14" ht="15" hidden="1" customHeight="1" x14ac:dyDescent="0.25">
      <c r="A38" s="21"/>
      <c r="B38" s="9" t="s">
        <v>32</v>
      </c>
      <c r="C38" s="10"/>
      <c r="D38" s="10"/>
      <c r="E38" s="10"/>
      <c r="F38" s="10">
        <f t="shared" si="0"/>
        <v>0</v>
      </c>
      <c r="G38" s="10" t="str">
        <f t="shared" si="1"/>
        <v/>
      </c>
      <c r="H38" s="10">
        <f t="shared" si="2"/>
        <v>0</v>
      </c>
      <c r="I38" s="10" t="str">
        <f t="shared" si="3"/>
        <v/>
      </c>
      <c r="J38" s="1"/>
      <c r="K38" s="6"/>
      <c r="L38" s="6" t="e">
        <f>C38-#REF!</f>
        <v>#REF!</v>
      </c>
      <c r="M38" s="6" t="e">
        <f>D38-#REF!</f>
        <v>#REF!</v>
      </c>
      <c r="N38" s="6" t="e">
        <f>E38-#REF!</f>
        <v>#REF!</v>
      </c>
    </row>
    <row r="39" spans="1:14" ht="15" hidden="1" customHeight="1" x14ac:dyDescent="0.25">
      <c r="A39" s="21"/>
      <c r="B39" s="9" t="s">
        <v>33</v>
      </c>
      <c r="C39" s="10">
        <v>8.4999999999999991E-7</v>
      </c>
      <c r="D39" s="10">
        <v>0</v>
      </c>
      <c r="E39" s="10">
        <v>0</v>
      </c>
      <c r="F39" s="10">
        <f t="shared" si="0"/>
        <v>0</v>
      </c>
      <c r="G39" s="10" t="str">
        <f t="shared" si="1"/>
        <v/>
      </c>
      <c r="H39" s="10">
        <f t="shared" si="2"/>
        <v>-8.4999999999999991E-7</v>
      </c>
      <c r="I39" s="10">
        <f t="shared" si="3"/>
        <v>-100</v>
      </c>
      <c r="J39" s="1"/>
      <c r="K39" s="6"/>
      <c r="L39" s="6" t="e">
        <f>C39-#REF!</f>
        <v>#REF!</v>
      </c>
      <c r="M39" s="6" t="e">
        <f>D39-#REF!</f>
        <v>#REF!</v>
      </c>
      <c r="N39" s="6" t="e">
        <f>E39-#REF!</f>
        <v>#REF!</v>
      </c>
    </row>
    <row r="40" spans="1:14" ht="15" hidden="1" customHeight="1" x14ac:dyDescent="0.25">
      <c r="A40" s="21"/>
      <c r="B40" s="9" t="s">
        <v>34</v>
      </c>
      <c r="C40" s="10">
        <v>0</v>
      </c>
      <c r="D40" s="10">
        <v>0</v>
      </c>
      <c r="E40" s="10">
        <v>0</v>
      </c>
      <c r="F40" s="10">
        <f t="shared" si="0"/>
        <v>0</v>
      </c>
      <c r="G40" s="10" t="str">
        <f t="shared" si="1"/>
        <v/>
      </c>
      <c r="H40" s="10">
        <f t="shared" si="2"/>
        <v>0</v>
      </c>
      <c r="I40" s="10" t="str">
        <f t="shared" si="3"/>
        <v/>
      </c>
      <c r="J40" s="1"/>
      <c r="K40" s="6"/>
      <c r="L40" s="6" t="e">
        <f>C40-#REF!</f>
        <v>#REF!</v>
      </c>
      <c r="M40" s="6" t="e">
        <f>D40-#REF!</f>
        <v>#REF!</v>
      </c>
      <c r="N40" s="6" t="e">
        <f>E40-#REF!</f>
        <v>#REF!</v>
      </c>
    </row>
    <row r="41" spans="1:14" ht="21" customHeight="1" x14ac:dyDescent="0.4">
      <c r="A41" s="1"/>
      <c r="B41" s="3" t="s">
        <v>35</v>
      </c>
      <c r="C41" s="5">
        <f>SUM(C42:C43,C45:C47)</f>
        <v>192.08488055999999</v>
      </c>
      <c r="D41" s="5">
        <v>401.33522583000001</v>
      </c>
      <c r="E41" s="5">
        <f>SUM(E42:E43,E45:E47)</f>
        <v>266.40089122000001</v>
      </c>
      <c r="F41" s="5">
        <f t="shared" si="0"/>
        <v>-134.93433461000001</v>
      </c>
      <c r="G41" s="5">
        <f t="shared" si="1"/>
        <v>-33.621353403739427</v>
      </c>
      <c r="H41" s="5">
        <f t="shared" si="2"/>
        <v>74.316010660000018</v>
      </c>
      <c r="I41" s="5">
        <f t="shared" si="3"/>
        <v>38.689151610132342</v>
      </c>
      <c r="J41" s="1"/>
      <c r="K41" s="6"/>
      <c r="L41" s="6" t="e">
        <f>C41-#REF!</f>
        <v>#REF!</v>
      </c>
      <c r="M41" s="6" t="e">
        <f>D41-#REF!</f>
        <v>#REF!</v>
      </c>
      <c r="N41" s="6" t="e">
        <f>E41-#REF!</f>
        <v>#REF!</v>
      </c>
    </row>
    <row r="42" spans="1:14" ht="21" customHeight="1" x14ac:dyDescent="0.25">
      <c r="A42" s="1"/>
      <c r="B42" s="7" t="s">
        <v>60</v>
      </c>
      <c r="C42" s="8">
        <v>43.261119720000003</v>
      </c>
      <c r="D42" s="8"/>
      <c r="E42" s="8">
        <v>52.277523340000002</v>
      </c>
      <c r="F42" s="8">
        <v>46.18739411</v>
      </c>
      <c r="G42" s="8" t="str">
        <f t="shared" ref="G42" si="9">IF(ISNUMBER(+F42/D42*100), +F42/D42*100, "")</f>
        <v/>
      </c>
      <c r="H42" s="8">
        <f t="shared" ref="H42" si="10">+E42-C42</f>
        <v>9.0164036199999984</v>
      </c>
      <c r="I42" s="8">
        <f t="shared" ref="I42" si="11">IF(ISNUMBER(+H42/C42*100), +H42/C42*100, "")</f>
        <v>20.841817498846741</v>
      </c>
      <c r="J42" s="1"/>
      <c r="K42" s="6"/>
      <c r="L42" s="6" t="e">
        <f>C42-#REF!</f>
        <v>#REF!</v>
      </c>
      <c r="M42" s="6" t="e">
        <f>D42-#REF!</f>
        <v>#REF!</v>
      </c>
      <c r="N42" s="6" t="e">
        <f>E42-#REF!</f>
        <v>#REF!</v>
      </c>
    </row>
    <row r="43" spans="1:14" ht="21" customHeight="1" x14ac:dyDescent="0.25">
      <c r="A43" s="1"/>
      <c r="B43" s="7" t="s">
        <v>61</v>
      </c>
      <c r="C43" s="8">
        <v>14.175800520000001</v>
      </c>
      <c r="D43" s="8"/>
      <c r="E43" s="8">
        <v>12.44396521</v>
      </c>
      <c r="F43" s="8">
        <v>10.65387778</v>
      </c>
      <c r="G43" s="8" t="str">
        <f t="shared" si="1"/>
        <v/>
      </c>
      <c r="H43" s="8">
        <f t="shared" si="2"/>
        <v>-1.731835310000001</v>
      </c>
      <c r="I43" s="8">
        <f t="shared" si="3"/>
        <v>-12.216843116243293</v>
      </c>
      <c r="J43" s="1"/>
      <c r="K43" s="6"/>
      <c r="L43" s="6" t="e">
        <f>C43-#REF!</f>
        <v>#REF!</v>
      </c>
      <c r="M43" s="6" t="e">
        <f>D43-#REF!</f>
        <v>#REF!</v>
      </c>
      <c r="N43" s="6" t="e">
        <f>E43-#REF!</f>
        <v>#REF!</v>
      </c>
    </row>
    <row r="44" spans="1:14" ht="15" customHeight="1" x14ac:dyDescent="0.25">
      <c r="A44" s="1"/>
      <c r="B44" s="11" t="s">
        <v>64</v>
      </c>
      <c r="C44" s="10">
        <v>5.3906144400000002</v>
      </c>
      <c r="D44" s="10"/>
      <c r="E44" s="10">
        <v>5.2744678</v>
      </c>
      <c r="F44" s="10">
        <v>4.6376688599999998</v>
      </c>
      <c r="G44" s="10" t="str">
        <f t="shared" ref="G44" si="12">IF(ISNUMBER(+F44/D44*100), +F44/D44*100, "")</f>
        <v/>
      </c>
      <c r="H44" s="10">
        <f t="shared" ref="H44" si="13">+E44-C44</f>
        <v>-0.11614664000000019</v>
      </c>
      <c r="I44" s="10">
        <f t="shared" ref="I44" si="14">IF(ISNUMBER(+H44/C44*100), +H44/C44*100, "")</f>
        <v>-2.1546085570163722</v>
      </c>
      <c r="J44" s="1"/>
      <c r="K44" s="6"/>
      <c r="L44" s="6" t="e">
        <f>C44-#REF!</f>
        <v>#REF!</v>
      </c>
      <c r="M44" s="6" t="e">
        <f>D44-#REF!</f>
        <v>#REF!</v>
      </c>
      <c r="N44" s="6" t="e">
        <f>E44-#REF!</f>
        <v>#REF!</v>
      </c>
    </row>
    <row r="45" spans="1:14" ht="21" customHeight="1" x14ac:dyDescent="0.25">
      <c r="A45" s="1"/>
      <c r="B45" s="7" t="s">
        <v>65</v>
      </c>
      <c r="C45" s="8">
        <v>109.20863179</v>
      </c>
      <c r="D45" s="8"/>
      <c r="E45" s="8">
        <v>130.35817616</v>
      </c>
      <c r="F45" s="8">
        <v>95.325651820000004</v>
      </c>
      <c r="G45" s="8" t="str">
        <f t="shared" ref="G45" si="15">IF(ISNUMBER(+F45/D45*100), +F45/D45*100, "")</f>
        <v/>
      </c>
      <c r="H45" s="8">
        <f t="shared" ref="H45" si="16">+E45-C45</f>
        <v>21.149544370000001</v>
      </c>
      <c r="I45" s="8">
        <f t="shared" ref="I45" si="17">IF(ISNUMBER(+H45/C45*100), +H45/C45*100, "")</f>
        <v>19.366183811064484</v>
      </c>
      <c r="J45" s="1"/>
      <c r="K45" s="6"/>
      <c r="L45" s="6" t="e">
        <f>C45-#REF!</f>
        <v>#REF!</v>
      </c>
      <c r="M45" s="6" t="e">
        <f>D45-#REF!</f>
        <v>#REF!</v>
      </c>
      <c r="N45" s="6" t="e">
        <f>E45-#REF!</f>
        <v>#REF!</v>
      </c>
    </row>
    <row r="46" spans="1:14" ht="21" customHeight="1" x14ac:dyDescent="0.25">
      <c r="A46" s="1"/>
      <c r="B46" s="7" t="s">
        <v>62</v>
      </c>
      <c r="C46" s="8">
        <v>11.29299091</v>
      </c>
      <c r="D46" s="8"/>
      <c r="E46" s="8">
        <v>29.898806390000001</v>
      </c>
      <c r="F46" s="8">
        <v>29.898806390000001</v>
      </c>
      <c r="G46" s="8" t="str">
        <f t="shared" si="1"/>
        <v/>
      </c>
      <c r="H46" s="8">
        <f t="shared" si="2"/>
        <v>18.60581548</v>
      </c>
      <c r="I46" s="8">
        <f t="shared" si="3"/>
        <v>164.75542775408115</v>
      </c>
      <c r="J46" s="1"/>
      <c r="K46" s="6"/>
      <c r="L46" s="6" t="e">
        <f>C46-#REF!</f>
        <v>#REF!</v>
      </c>
      <c r="M46" s="6" t="e">
        <f>D46-#REF!</f>
        <v>#REF!</v>
      </c>
      <c r="N46" s="6" t="e">
        <f>E46-#REF!</f>
        <v>#REF!</v>
      </c>
    </row>
    <row r="47" spans="1:14" ht="21" customHeight="1" x14ac:dyDescent="0.25">
      <c r="A47" s="1"/>
      <c r="B47" s="7" t="s">
        <v>66</v>
      </c>
      <c r="C47" s="8">
        <v>14.146337620000001</v>
      </c>
      <c r="D47" s="8"/>
      <c r="E47" s="8">
        <v>41.422420120000005</v>
      </c>
      <c r="F47" s="8">
        <v>37.398811329999994</v>
      </c>
      <c r="G47" s="8" t="str">
        <f t="shared" si="1"/>
        <v/>
      </c>
      <c r="H47" s="8">
        <f t="shared" si="2"/>
        <v>27.276082500000005</v>
      </c>
      <c r="I47" s="8">
        <f t="shared" si="3"/>
        <v>192.81373902342932</v>
      </c>
      <c r="J47" s="1"/>
      <c r="K47" s="6"/>
      <c r="L47" s="6" t="e">
        <f>C47-#REF!</f>
        <v>#REF!</v>
      </c>
      <c r="M47" s="6" t="e">
        <f>D47-#REF!</f>
        <v>#REF!</v>
      </c>
      <c r="N47" s="6" t="e">
        <f>E47-#REF!</f>
        <v>#REF!</v>
      </c>
    </row>
    <row r="48" spans="1:14" ht="6" hidden="1" customHeight="1" x14ac:dyDescent="0.25">
      <c r="A48" s="1"/>
      <c r="B48" s="18"/>
      <c r="C48" s="19"/>
      <c r="D48" s="19"/>
      <c r="E48" s="19"/>
      <c r="F48" s="19"/>
      <c r="G48" s="19"/>
      <c r="H48" s="19"/>
      <c r="I48" s="20"/>
      <c r="J48" s="1"/>
      <c r="K48" s="6"/>
      <c r="L48" s="6"/>
      <c r="M48" s="6"/>
      <c r="N48" s="6"/>
    </row>
    <row r="49" spans="1:14" ht="5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6"/>
      <c r="M49" s="6"/>
      <c r="N49" s="6"/>
    </row>
    <row r="50" spans="1:14" ht="21" customHeight="1" x14ac:dyDescent="0.2">
      <c r="A50" s="1"/>
      <c r="B50" s="12" t="s">
        <v>36</v>
      </c>
      <c r="C50" s="12"/>
      <c r="D50" s="12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4" ht="25.5" customHeight="1" x14ac:dyDescent="0.2">
      <c r="A52" s="1"/>
      <c r="B52" s="37"/>
      <c r="C52" s="37"/>
      <c r="D52" s="37"/>
      <c r="E52" s="37"/>
      <c r="F52" s="37"/>
      <c r="G52" s="37"/>
      <c r="H52" s="37"/>
      <c r="I52" s="37"/>
      <c r="J52" s="1"/>
      <c r="K52" s="1"/>
    </row>
    <row r="53" spans="1:14" ht="34.5" hidden="1" customHeight="1" x14ac:dyDescent="0.2">
      <c r="A53" s="13"/>
      <c r="B53" s="36"/>
      <c r="C53" s="36"/>
      <c r="D53" s="36"/>
      <c r="E53" s="36"/>
      <c r="F53" s="36"/>
      <c r="G53" s="36"/>
      <c r="H53" s="36"/>
      <c r="I53" s="36"/>
      <c r="J53" s="1"/>
      <c r="K53" s="1"/>
    </row>
    <row r="54" spans="1:14" ht="25.5" hidden="1" customHeight="1" x14ac:dyDescent="0.2">
      <c r="A54" s="1"/>
      <c r="B54" s="36"/>
      <c r="C54" s="36"/>
      <c r="D54" s="36"/>
      <c r="E54" s="36"/>
      <c r="F54" s="36"/>
      <c r="G54" s="36"/>
      <c r="H54" s="36"/>
      <c r="I54" s="36"/>
      <c r="J54" s="1"/>
      <c r="K54" s="1"/>
    </row>
  </sheetData>
  <mergeCells count="8">
    <mergeCell ref="B53:I53"/>
    <mergeCell ref="B54:I54"/>
    <mergeCell ref="B2:I2"/>
    <mergeCell ref="B3:I3"/>
    <mergeCell ref="B5:B6"/>
    <mergeCell ref="F5:G5"/>
    <mergeCell ref="H5:I5"/>
    <mergeCell ref="B52:I52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E12 D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Ings23xmes</vt:lpstr>
      <vt:lpstr>Ings23vrsPto.eIng22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Fermin Garcia</cp:lastModifiedBy>
  <cp:lastPrinted>2023-02-03T14:51:31Z</cp:lastPrinted>
  <dcterms:created xsi:type="dcterms:W3CDTF">2022-01-04T19:07:22Z</dcterms:created>
  <dcterms:modified xsi:type="dcterms:W3CDTF">2023-11-03T14:45:53Z</dcterms:modified>
</cp:coreProperties>
</file>