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6E46B1C4-BA1E-42BE-B366-05257344F75F}" xr6:coauthVersionLast="36" xr6:coauthVersionMax="36" xr10:uidLastSave="{00000000-0000-0000-0000-000000000000}"/>
  <bookViews>
    <workbookView xWindow="0" yWindow="0" windowWidth="28800" windowHeight="12225" activeTab="1" xr2:uid="{2048C323-E498-485D-8D27-ECE5AD6F5DF3}"/>
  </bookViews>
  <sheets>
    <sheet name="Ings23xmes" sheetId="14" r:id="rId1"/>
    <sheet name="Ings23vrsPto.eIng22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4" l="1"/>
  <c r="C33" i="14"/>
  <c r="C29" i="14"/>
  <c r="C24" i="14"/>
  <c r="C17" i="14"/>
  <c r="C12" i="14"/>
  <c r="P32" i="14" l="1"/>
  <c r="Q32" i="14" s="1"/>
  <c r="R32" i="14" s="1"/>
  <c r="D24" i="13"/>
  <c r="F32" i="13"/>
  <c r="G32" i="13" s="1"/>
  <c r="H32" i="13"/>
  <c r="I32" i="13" s="1"/>
  <c r="E41" i="13"/>
  <c r="C41" i="13"/>
  <c r="L26" i="13"/>
  <c r="M26" i="13"/>
  <c r="N26" i="13"/>
  <c r="L27" i="13"/>
  <c r="M27" i="13"/>
  <c r="N27" i="13"/>
  <c r="M29" i="13"/>
  <c r="M30" i="13"/>
  <c r="L31" i="13"/>
  <c r="M31" i="13"/>
  <c r="N31" i="13"/>
  <c r="L38" i="13"/>
  <c r="M38" i="13"/>
  <c r="N38" i="13"/>
  <c r="M42" i="13"/>
  <c r="M43" i="13"/>
  <c r="M44" i="13"/>
  <c r="M45" i="13"/>
  <c r="M46" i="13"/>
  <c r="M47" i="13"/>
  <c r="U26" i="14"/>
  <c r="U27" i="14"/>
  <c r="U31" i="14"/>
  <c r="U38" i="14"/>
  <c r="N32" i="13"/>
  <c r="U32" i="14"/>
  <c r="U46" i="14"/>
  <c r="N44" i="13"/>
  <c r="U44" i="14"/>
  <c r="N42" i="13"/>
  <c r="N40" i="13"/>
  <c r="M40" i="13"/>
  <c r="M39" i="13"/>
  <c r="L40" i="13"/>
  <c r="L39" i="13"/>
  <c r="M37" i="13"/>
  <c r="L36" i="13"/>
  <c r="M36" i="13"/>
  <c r="U35" i="14"/>
  <c r="M35" i="13"/>
  <c r="N35" i="13"/>
  <c r="N34" i="13"/>
  <c r="M34" i="13"/>
  <c r="L34" i="13"/>
  <c r="N30" i="13"/>
  <c r="U29" i="14"/>
  <c r="N28" i="13"/>
  <c r="M28" i="13"/>
  <c r="L28" i="13"/>
  <c r="M22" i="13"/>
  <c r="L23" i="13"/>
  <c r="U22" i="14"/>
  <c r="N19" i="13"/>
  <c r="M21" i="13"/>
  <c r="M20" i="13"/>
  <c r="M19" i="13"/>
  <c r="M18" i="13"/>
  <c r="L19" i="13"/>
  <c r="M16" i="13"/>
  <c r="L16" i="13"/>
  <c r="L14" i="13"/>
  <c r="U15" i="14"/>
  <c r="M15" i="13"/>
  <c r="N13" i="13"/>
  <c r="U13" i="14"/>
  <c r="N11" i="13"/>
  <c r="M11" i="13"/>
  <c r="M10" i="13"/>
  <c r="L11" i="13"/>
  <c r="H42" i="13"/>
  <c r="I42" i="13" s="1"/>
  <c r="F42" i="13"/>
  <c r="G42" i="13" s="1"/>
  <c r="H43" i="13"/>
  <c r="I43" i="13" s="1"/>
  <c r="F43" i="13"/>
  <c r="G43" i="13" s="1"/>
  <c r="H44" i="13"/>
  <c r="I44" i="13" s="1"/>
  <c r="F44" i="13"/>
  <c r="G44" i="13" s="1"/>
  <c r="H45" i="13"/>
  <c r="I45" i="13" s="1"/>
  <c r="F45" i="13"/>
  <c r="G45" i="13" s="1"/>
  <c r="P43" i="14"/>
  <c r="Q43" i="14" s="1"/>
  <c r="R43" i="14" s="1"/>
  <c r="P44" i="14"/>
  <c r="Q44" i="14" s="1"/>
  <c r="R44" i="14" s="1"/>
  <c r="P45" i="14"/>
  <c r="Q45" i="14" s="1"/>
  <c r="R45" i="14" s="1"/>
  <c r="P46" i="14"/>
  <c r="Q46" i="14" s="1"/>
  <c r="R46" i="14" s="1"/>
  <c r="D41" i="14"/>
  <c r="E41" i="14"/>
  <c r="F41" i="14"/>
  <c r="G41" i="14"/>
  <c r="H41" i="14"/>
  <c r="I41" i="14"/>
  <c r="J41" i="14"/>
  <c r="K41" i="14"/>
  <c r="L41" i="14"/>
  <c r="M41" i="14"/>
  <c r="N41" i="14"/>
  <c r="O41" i="14"/>
  <c r="L35" i="13" l="1"/>
  <c r="L47" i="13"/>
  <c r="N21" i="13"/>
  <c r="L44" i="13"/>
  <c r="N43" i="13"/>
  <c r="U40" i="14"/>
  <c r="U11" i="14"/>
  <c r="N16" i="13"/>
  <c r="U39" i="14"/>
  <c r="L46" i="13"/>
  <c r="N20" i="13"/>
  <c r="L32" i="13"/>
  <c r="N25" i="13"/>
  <c r="M13" i="13"/>
  <c r="L41" i="13"/>
  <c r="M24" i="13"/>
  <c r="U47" i="14"/>
  <c r="U37" i="14"/>
  <c r="U20" i="14"/>
  <c r="L45" i="13"/>
  <c r="L42" i="13"/>
  <c r="L37" i="13"/>
  <c r="N23" i="13"/>
  <c r="U42" i="14"/>
  <c r="U12" i="14"/>
  <c r="U34" i="14"/>
  <c r="U19" i="14"/>
  <c r="N22" i="13"/>
  <c r="N18" i="13"/>
  <c r="N10" i="13"/>
  <c r="N47" i="13"/>
  <c r="N45" i="13"/>
  <c r="L30" i="13"/>
  <c r="M25" i="13"/>
  <c r="U24" i="14"/>
  <c r="U45" i="14"/>
  <c r="U25" i="14"/>
  <c r="U18" i="14"/>
  <c r="U10" i="14"/>
  <c r="N36" i="13"/>
  <c r="L25" i="13"/>
  <c r="L22" i="13"/>
  <c r="L20" i="13"/>
  <c r="L18" i="13"/>
  <c r="L15" i="13"/>
  <c r="L13" i="13"/>
  <c r="L10" i="13"/>
  <c r="U23" i="14"/>
  <c r="L43" i="13"/>
  <c r="U43" i="14"/>
  <c r="U36" i="14"/>
  <c r="N46" i="13"/>
  <c r="M23" i="13"/>
  <c r="M14" i="13"/>
  <c r="N41" i="13"/>
  <c r="M32" i="13"/>
  <c r="N15" i="13"/>
  <c r="U30" i="14"/>
  <c r="U16" i="14"/>
  <c r="N14" i="13"/>
  <c r="U28" i="14"/>
  <c r="U21" i="14"/>
  <c r="U14" i="14"/>
  <c r="N39" i="13"/>
  <c r="N37" i="13"/>
  <c r="L21" i="13"/>
  <c r="V45" i="14"/>
  <c r="P41" i="14"/>
  <c r="V32" i="14" l="1"/>
  <c r="V44" i="14"/>
  <c r="U41" i="14"/>
  <c r="V43" i="14"/>
  <c r="V46" i="14"/>
  <c r="U17" i="14"/>
  <c r="U33" i="14"/>
  <c r="V41" i="14" l="1"/>
  <c r="F29" i="14" l="1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9" i="14"/>
  <c r="O24" i="14" s="1"/>
  <c r="P47" i="14"/>
  <c r="V47" i="14" s="1"/>
  <c r="P42" i="14"/>
  <c r="V42" i="14" s="1"/>
  <c r="P40" i="14"/>
  <c r="V40" i="14" s="1"/>
  <c r="P39" i="14"/>
  <c r="V39" i="14" s="1"/>
  <c r="P38" i="14"/>
  <c r="V38" i="14" s="1"/>
  <c r="P37" i="14"/>
  <c r="V37" i="14" s="1"/>
  <c r="P36" i="14"/>
  <c r="V36" i="14" s="1"/>
  <c r="P35" i="14"/>
  <c r="V35" i="14" s="1"/>
  <c r="P34" i="14"/>
  <c r="V34" i="14" s="1"/>
  <c r="O33" i="14"/>
  <c r="N33" i="14"/>
  <c r="M33" i="14"/>
  <c r="L33" i="14"/>
  <c r="K33" i="14"/>
  <c r="J33" i="14"/>
  <c r="I33" i="14"/>
  <c r="H33" i="14"/>
  <c r="G33" i="14"/>
  <c r="F33" i="14"/>
  <c r="E33" i="14"/>
  <c r="D33" i="14"/>
  <c r="P31" i="14"/>
  <c r="V31" i="14" s="1"/>
  <c r="P30" i="14"/>
  <c r="V30" i="14" s="1"/>
  <c r="E29" i="14"/>
  <c r="E24" i="14" s="1"/>
  <c r="D29" i="14"/>
  <c r="D24" i="14" s="1"/>
  <c r="P28" i="14"/>
  <c r="V28" i="14" s="1"/>
  <c r="P27" i="14"/>
  <c r="V27" i="14" s="1"/>
  <c r="P26" i="14"/>
  <c r="V26" i="14" s="1"/>
  <c r="P25" i="14"/>
  <c r="V25" i="14" s="1"/>
  <c r="P23" i="14"/>
  <c r="V23" i="14" s="1"/>
  <c r="P22" i="14"/>
  <c r="V22" i="14" s="1"/>
  <c r="P21" i="14"/>
  <c r="V21" i="14" s="1"/>
  <c r="P20" i="14"/>
  <c r="V20" i="14" s="1"/>
  <c r="P19" i="14"/>
  <c r="V19" i="14" s="1"/>
  <c r="P18" i="14"/>
  <c r="V18" i="14" s="1"/>
  <c r="O17" i="14"/>
  <c r="N17" i="14"/>
  <c r="M17" i="14"/>
  <c r="L17" i="14"/>
  <c r="K17" i="14"/>
  <c r="J17" i="14"/>
  <c r="I17" i="14"/>
  <c r="H17" i="14"/>
  <c r="G17" i="14"/>
  <c r="F17" i="14"/>
  <c r="E17" i="14"/>
  <c r="D17" i="14"/>
  <c r="P16" i="14"/>
  <c r="V16" i="14" s="1"/>
  <c r="P15" i="14"/>
  <c r="V15" i="14" s="1"/>
  <c r="P14" i="14"/>
  <c r="V14" i="14" s="1"/>
  <c r="P13" i="14"/>
  <c r="V13" i="14" s="1"/>
  <c r="O12" i="14"/>
  <c r="N12" i="14"/>
  <c r="M12" i="14"/>
  <c r="L12" i="14"/>
  <c r="K12" i="14"/>
  <c r="J12" i="14"/>
  <c r="I12" i="14"/>
  <c r="H12" i="14"/>
  <c r="G12" i="14"/>
  <c r="F12" i="14"/>
  <c r="E12" i="14"/>
  <c r="D12" i="14"/>
  <c r="P11" i="14"/>
  <c r="V11" i="14" s="1"/>
  <c r="P10" i="14"/>
  <c r="V10" i="14" s="1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9" i="14" s="1"/>
  <c r="Q47" i="14" l="1"/>
  <c r="R47" i="14" s="1"/>
  <c r="Q42" i="14"/>
  <c r="R42" i="14" s="1"/>
  <c r="Q37" i="14"/>
  <c r="R37" i="14" s="1"/>
  <c r="Q38" i="14"/>
  <c r="R38" i="14" s="1"/>
  <c r="Q34" i="14"/>
  <c r="R34" i="14" s="1"/>
  <c r="Q40" i="14"/>
  <c r="R40" i="14" s="1"/>
  <c r="Q35" i="14"/>
  <c r="R35" i="14" s="1"/>
  <c r="Q36" i="14"/>
  <c r="R36" i="14" s="1"/>
  <c r="Q30" i="14"/>
  <c r="R30" i="14" s="1"/>
  <c r="Q26" i="14"/>
  <c r="R26" i="14" s="1"/>
  <c r="Q27" i="14"/>
  <c r="R27" i="14" s="1"/>
  <c r="Q28" i="14"/>
  <c r="R28" i="14" s="1"/>
  <c r="Q25" i="14"/>
  <c r="R25" i="14" s="1"/>
  <c r="Q19" i="14"/>
  <c r="R19" i="14" s="1"/>
  <c r="Q20" i="14"/>
  <c r="R20" i="14" s="1"/>
  <c r="Q21" i="14"/>
  <c r="R21" i="14" s="1"/>
  <c r="Q22" i="14"/>
  <c r="R22" i="14" s="1"/>
  <c r="Q18" i="14"/>
  <c r="R18" i="14" s="1"/>
  <c r="Q14" i="14"/>
  <c r="R14" i="14" s="1"/>
  <c r="Q13" i="14"/>
  <c r="R13" i="14" s="1"/>
  <c r="Q15" i="14"/>
  <c r="R15" i="14" s="1"/>
  <c r="Q11" i="14"/>
  <c r="R11" i="14" s="1"/>
  <c r="Q10" i="14"/>
  <c r="R10" i="14" s="1"/>
  <c r="E8" i="14"/>
  <c r="E7" i="14" s="1"/>
  <c r="D8" i="14"/>
  <c r="D7" i="14" s="1"/>
  <c r="M8" i="14"/>
  <c r="M7" i="14" s="1"/>
  <c r="P17" i="14"/>
  <c r="V17" i="14" s="1"/>
  <c r="C8" i="14"/>
  <c r="U8" i="14" s="1"/>
  <c r="P33" i="14"/>
  <c r="V33" i="14" s="1"/>
  <c r="G8" i="14"/>
  <c r="G7" i="14" s="1"/>
  <c r="P29" i="14"/>
  <c r="V29" i="14" s="1"/>
  <c r="J8" i="14"/>
  <c r="J7" i="14" s="1"/>
  <c r="P12" i="14"/>
  <c r="V12" i="14" s="1"/>
  <c r="P9" i="14"/>
  <c r="V9" i="14" s="1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9" i="14"/>
  <c r="R39" i="14" s="1"/>
  <c r="Q41" i="14" l="1"/>
  <c r="R41" i="14" s="1"/>
  <c r="Q33" i="14"/>
  <c r="R33" i="14" s="1"/>
  <c r="Q29" i="14"/>
  <c r="R29" i="14" s="1"/>
  <c r="Q17" i="14"/>
  <c r="R17" i="14" s="1"/>
  <c r="Q12" i="14"/>
  <c r="R12" i="14" s="1"/>
  <c r="Q9" i="14"/>
  <c r="R9" i="14" s="1"/>
  <c r="C7" i="14"/>
  <c r="U7" i="14" s="1"/>
  <c r="P7" i="14"/>
  <c r="V7" i="14" s="1"/>
  <c r="P8" i="14"/>
  <c r="V8" i="14" s="1"/>
  <c r="Q24" i="14"/>
  <c r="R24" i="14" s="1"/>
  <c r="Q7" i="14" l="1"/>
  <c r="R7" i="14" s="1"/>
  <c r="Q8" i="14"/>
  <c r="R8" i="14" s="1"/>
  <c r="H47" i="13" l="1"/>
  <c r="I47" i="13" s="1"/>
  <c r="F47" i="13"/>
  <c r="G47" i="13" s="1"/>
  <c r="H46" i="13"/>
  <c r="I46" i="13" s="1"/>
  <c r="F46" i="13"/>
  <c r="G46" i="13" s="1"/>
  <c r="M41" i="13"/>
  <c r="H40" i="13"/>
  <c r="I40" i="13" s="1"/>
  <c r="F40" i="13"/>
  <c r="G40" i="13" s="1"/>
  <c r="H39" i="13"/>
  <c r="I39" i="13" s="1"/>
  <c r="F39" i="13"/>
  <c r="G39" i="13" s="1"/>
  <c r="H38" i="13"/>
  <c r="I38" i="13" s="1"/>
  <c r="F38" i="13"/>
  <c r="G38" i="13" s="1"/>
  <c r="H37" i="13"/>
  <c r="I37" i="13" s="1"/>
  <c r="F37" i="13"/>
  <c r="G37" i="13" s="1"/>
  <c r="H36" i="13"/>
  <c r="I36" i="13" s="1"/>
  <c r="F36" i="13"/>
  <c r="G36" i="13" s="1"/>
  <c r="H35" i="13"/>
  <c r="I35" i="13" s="1"/>
  <c r="F35" i="13"/>
  <c r="G35" i="13" s="1"/>
  <c r="H34" i="13"/>
  <c r="I34" i="13" s="1"/>
  <c r="F34" i="13"/>
  <c r="G34" i="13" s="1"/>
  <c r="E33" i="13"/>
  <c r="N33" i="13" s="1"/>
  <c r="D33" i="13"/>
  <c r="M33" i="13" s="1"/>
  <c r="C33" i="13"/>
  <c r="L33" i="13" s="1"/>
  <c r="H31" i="13"/>
  <c r="I31" i="13" s="1"/>
  <c r="F31" i="13"/>
  <c r="G31" i="13" s="1"/>
  <c r="H30" i="13"/>
  <c r="I30" i="13" s="1"/>
  <c r="F30" i="13"/>
  <c r="G30" i="13" s="1"/>
  <c r="E29" i="13"/>
  <c r="C29" i="13"/>
  <c r="H28" i="13"/>
  <c r="I28" i="13" s="1"/>
  <c r="F28" i="13"/>
  <c r="G28" i="13" s="1"/>
  <c r="H27" i="13"/>
  <c r="I27" i="13" s="1"/>
  <c r="F27" i="13"/>
  <c r="G27" i="13" s="1"/>
  <c r="H26" i="13"/>
  <c r="I26" i="13" s="1"/>
  <c r="F26" i="13"/>
  <c r="G26" i="13" s="1"/>
  <c r="H25" i="13"/>
  <c r="I25" i="13" s="1"/>
  <c r="F25" i="13"/>
  <c r="G25" i="13" s="1"/>
  <c r="H23" i="13"/>
  <c r="I23" i="13" s="1"/>
  <c r="F23" i="13"/>
  <c r="G23" i="13" s="1"/>
  <c r="H22" i="13"/>
  <c r="I22" i="13" s="1"/>
  <c r="F22" i="13"/>
  <c r="G22" i="13" s="1"/>
  <c r="H21" i="13"/>
  <c r="I21" i="13" s="1"/>
  <c r="F21" i="13"/>
  <c r="G21" i="13" s="1"/>
  <c r="H20" i="13"/>
  <c r="I20" i="13" s="1"/>
  <c r="F20" i="13"/>
  <c r="G20" i="13" s="1"/>
  <c r="H19" i="13"/>
  <c r="I19" i="13" s="1"/>
  <c r="F19" i="13"/>
  <c r="G19" i="13" s="1"/>
  <c r="H18" i="13"/>
  <c r="I18" i="13" s="1"/>
  <c r="F18" i="13"/>
  <c r="G18" i="13" s="1"/>
  <c r="E17" i="13"/>
  <c r="N17" i="13" s="1"/>
  <c r="D17" i="13"/>
  <c r="M17" i="13" s="1"/>
  <c r="C17" i="13"/>
  <c r="L17" i="13" s="1"/>
  <c r="H16" i="13"/>
  <c r="I16" i="13" s="1"/>
  <c r="F16" i="13"/>
  <c r="G16" i="13" s="1"/>
  <c r="H15" i="13"/>
  <c r="I15" i="13" s="1"/>
  <c r="F15" i="13"/>
  <c r="G15" i="13" s="1"/>
  <c r="H14" i="13"/>
  <c r="I14" i="13" s="1"/>
  <c r="F14" i="13"/>
  <c r="G14" i="13" s="1"/>
  <c r="H13" i="13"/>
  <c r="I13" i="13" s="1"/>
  <c r="F13" i="13"/>
  <c r="G13" i="13" s="1"/>
  <c r="E12" i="13"/>
  <c r="N12" i="13" s="1"/>
  <c r="D12" i="13"/>
  <c r="M12" i="13" s="1"/>
  <c r="C12" i="13"/>
  <c r="L12" i="13" s="1"/>
  <c r="H11" i="13"/>
  <c r="I11" i="13" s="1"/>
  <c r="F11" i="13"/>
  <c r="G11" i="13" s="1"/>
  <c r="H10" i="13"/>
  <c r="I10" i="13" s="1"/>
  <c r="F10" i="13"/>
  <c r="G10" i="13" s="1"/>
  <c r="E9" i="13"/>
  <c r="N9" i="13" s="1"/>
  <c r="D9" i="13"/>
  <c r="M9" i="13" s="1"/>
  <c r="C9" i="13"/>
  <c r="L9" i="13" s="1"/>
  <c r="C24" i="13" l="1"/>
  <c r="L24" i="13" s="1"/>
  <c r="L29" i="13"/>
  <c r="E24" i="13"/>
  <c r="N24" i="13" s="1"/>
  <c r="N29" i="13"/>
  <c r="H12" i="13"/>
  <c r="I12" i="13" s="1"/>
  <c r="H9" i="13"/>
  <c r="I9" i="13" s="1"/>
  <c r="H29" i="13"/>
  <c r="I29" i="13" s="1"/>
  <c r="D8" i="13"/>
  <c r="M8" i="13" s="1"/>
  <c r="F29" i="13"/>
  <c r="G29" i="13" s="1"/>
  <c r="H33" i="13"/>
  <c r="I33" i="13" s="1"/>
  <c r="H41" i="13"/>
  <c r="I41" i="13" s="1"/>
  <c r="H17" i="13"/>
  <c r="I17" i="13" s="1"/>
  <c r="F33" i="13"/>
  <c r="G33" i="13" s="1"/>
  <c r="F17" i="13"/>
  <c r="G17" i="13" s="1"/>
  <c r="F9" i="13"/>
  <c r="G9" i="13" s="1"/>
  <c r="F12" i="13"/>
  <c r="G12" i="13" s="1"/>
  <c r="F41" i="13"/>
  <c r="G41" i="13" s="1"/>
  <c r="C8" i="13" l="1"/>
  <c r="L8" i="13" s="1"/>
  <c r="F24" i="13"/>
  <c r="G24" i="13" s="1"/>
  <c r="E8" i="13"/>
  <c r="N8" i="13" s="1"/>
  <c r="H24" i="13"/>
  <c r="I24" i="13" s="1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<sst xmlns="http://schemas.openxmlformats.org/spreadsheetml/2006/main" count="122" uniqueCount="71">
  <si>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</si>
  <si>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</si>
  <si>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</si>
  <si>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</si>
  <si>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</si>
  <si>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</si>
  <si>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</si>
  <si>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</si>
  <si>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</si>
  <si>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</si>
  <si>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</si>
  <si>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</si>
  <si>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</si>
  <si>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</si>
  <si>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</si>
  <si>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</si>
  <si>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</si>
  <si>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</si>
  <si>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</si>
  <si>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</si>
  <si>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</si>
  <si>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</si>
  <si>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</si>
  <si>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</si>
  <si>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</si>
  <si>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</si>
  <si>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</si>
  <si>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</si>
  <si>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</si>
  <si>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</si>
  <si>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</si>
  <si>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</si>
  <si>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</si>
  <si>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</si>
  <si>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</si>
  <si>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</si>
  <si>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INGRESOS CORRIENTES Y CONTRIBUCIONES (1+2)</t>
  </si>
  <si>
    <t>DERECHOS ARANCELARIOS A LA IMPORTACION</t>
  </si>
  <si>
    <t>Año 2022</t>
  </si>
  <si>
    <t>Pto. 2023</t>
  </si>
  <si>
    <t>Año 2023</t>
  </si>
  <si>
    <t>Variac. 23 / Pto. 23</t>
  </si>
  <si>
    <t>Variac. 23 / 22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</si>
  <si>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</si>
  <si>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</si>
  <si>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</si>
  <si>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</si>
  <si>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</si>
  <si>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</si>
  <si>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</si>
  <si>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</si>
  <si>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</si>
  <si>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</si>
  <si>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</si>
  <si>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</si>
  <si>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</si>
  <si>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</si>
  <si>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</si>
  <si>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Los ingresos de la Contribución de Conservación Vial, ya no ingresaran al Fondo General del Estado, las disposiciones vigentes establecen que los sujetos pasivos deberán enterar los fondos a la cuanta bancaria que el FOVIAL designe para tal fin. (Reforma del Art. 26 inciso 4° de la Ley del FOVIAL, D.L. 728, del 26 de abril de 2023; D.O. # 86, Tomo 439, del 12 de mayo de 2023).</t>
  </si>
  <si>
    <t>TASAS Y DERECHOS</t>
  </si>
  <si>
    <t>VENTA DE BIENES Y SERVICIOS</t>
  </si>
  <si>
    <t>TRANSFERENCIAS CORRIENTES</t>
  </si>
  <si>
    <t>Ad-valorem s/Primas de Seguros</t>
  </si>
  <si>
    <t>Del cual: DUI</t>
  </si>
  <si>
    <t>INGRESOS FINANCIEROS Y OTROS</t>
  </si>
  <si>
    <t>OTROS (FEFE)</t>
  </si>
  <si>
    <t>Al 31 Jul.</t>
  </si>
  <si>
    <t>Al  31 Jul.</t>
  </si>
  <si>
    <t>Fuente: Dirección General de Tesorería, según reportes definitivos del Departamento de Ingresos Bancarios.</t>
  </si>
  <si>
    <t>COMPARATIVO ACUMULADO AL 31 DE JULIO DE 2023, VRS EJECUTADO  2022 Y PRESUPUESTO 2023 (definitivo)</t>
  </si>
  <si>
    <t>INGRESOS AL 31 DE JULIO DE 2023, VRS EJECUTADO  2022 (definitivo)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</si>
</sst>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#,##0.000000"/>
    <numFmt numFmtId="166" formatCode="_ [$€]* #,##0.00_ ;_ [$€]* \-#,##0.00_ ;_ [$€]* &quot;-&quot;??_ ;_ @_ "/>
    <numFmt numFmtId="167" formatCode="#,"/>
    <numFmt numFmtId="168" formatCode="#,#00"/>
    <numFmt numFmtId="169" formatCode="#.##000"/>
    <numFmt numFmtId="170" formatCode="\$#,#00"/>
    <numFmt numFmtId="171" formatCode="_-* #,##0.00\ _p_t_a_-;\-* #,##0.00\ _p_t_a_-;_-* &quot;-&quot;??\ _p_t_a_-;_-@_-"/>
    <numFmt numFmtId="172" formatCode="0.0%"/>
  </numFmts>
  <fonts count="20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  <font>
      <b/>
      <sz val="11.5"/>
      <name val="Museo Sans 100"/>
      <family val="3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1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>
      <protection locked="0"/>
    </xf>
    <xf numFmtId="167" fontId="15" fillId="0" borderId="0">
      <protection locked="0"/>
    </xf>
    <xf numFmtId="167" fontId="15" fillId="0" borderId="0">
      <protection locked="0"/>
    </xf>
    <xf numFmtId="166" fontId="10" fillId="0" borderId="0" applyFont="0" applyFill="0" applyBorder="0" applyAlignment="0" applyProtection="0"/>
    <xf numFmtId="168" fontId="14" fillId="0" borderId="0">
      <protection locked="0"/>
    </xf>
    <xf numFmtId="169" fontId="14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protection locked="0"/>
    </xf>
    <xf numFmtId="0" fontId="12" fillId="6" borderId="0" applyNumberFormat="0" applyBorder="0" applyAlignment="0" applyProtection="0"/>
    <xf numFmtId="0" fontId="10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1" fillId="0" borderId="0"/>
    <xf numFmtId="0" fontId="16" fillId="0" borderId="0"/>
    <xf numFmtId="0" fontId="10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3" fillId="0" borderId="5" applyNumberFormat="0" applyFill="0" applyAlignment="0" applyProtection="0"/>
    <xf numFmtId="167" fontId="14" fillId="0" borderId="6">
      <protection locked="0"/>
    </xf>
  </cellStyleXfs>
  <cellXfs count="45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4" fontId="5" fillId="0" borderId="1" xfId="1" applyNumberFormat="1" applyFont="1" applyFill="1" applyBorder="1" applyAlignment="1"/>
    <xf numFmtId="164" fontId="5" fillId="0" borderId="1" xfId="1" applyNumberFormat="1" applyFont="1" applyFill="1" applyBorder="1"/>
    <xf numFmtId="165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4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4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8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4" fontId="2" fillId="0" borderId="0" xfId="1" applyNumberFormat="1" applyFont="1" applyFill="1" applyBorder="1"/>
    <xf numFmtId="164" fontId="7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1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3" fontId="1" fillId="0" borderId="0" xfId="2" applyFont="1"/>
    <xf numFmtId="0" fontId="2" fillId="3" borderId="0" xfId="1" applyFont="1" applyFill="1" applyBorder="1"/>
    <xf numFmtId="164" fontId="2" fillId="3" borderId="0" xfId="1" applyNumberFormat="1" applyFont="1" applyFill="1" applyBorder="1"/>
    <xf numFmtId="164" fontId="7" fillId="3" borderId="0" xfId="1" applyNumberFormat="1" applyFont="1" applyFill="1" applyBorder="1"/>
    <xf numFmtId="0" fontId="1" fillId="3" borderId="0" xfId="1" applyFont="1" applyFill="1"/>
    <xf numFmtId="172" fontId="1" fillId="0" borderId="0" xfId="3" applyNumberFormat="1" applyFont="1"/>
    <xf numFmtId="0" fontId="8" fillId="0" borderId="0" xfId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</cellXfs>
  <cellStyles count="31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>
    <tabColor rgb="FF002060"/>
    <pageSetUpPr fitToPage="1"/>
  </sheetPr>
  <dimension ref="A1:Z72"/>
  <sheetViews>
    <sheetView showGridLines="0" zoomScale="80" zoomScaleNormal="80" workbookViewId="0">
      <selection activeCell="X42" sqref="X42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3" width="10.7109375" style="2" customWidth="1"/>
    <col min="4" max="5" width="7.85546875" style="2" customWidth="1"/>
    <col min="6" max="6" width="8" style="2" customWidth="1"/>
    <col min="7" max="10" width="7.7109375" style="2" customWidth="1"/>
    <col min="11" max="15" width="7.7109375" style="2" hidden="1" customWidth="1"/>
    <col min="16" max="16" width="10.7109375" style="2" customWidth="1"/>
    <col min="17" max="18" width="9.7109375" style="2" customWidth="1"/>
    <col min="19" max="19" width="1.7109375" style="2" customWidth="1"/>
    <col min="20" max="20" width="11.42578125" style="2"/>
    <col min="21" max="22" width="13.7109375" style="2" hidden="1" customWidth="1"/>
    <col min="23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.75" x14ac:dyDescent="0.25">
      <c r="A2" s="1"/>
      <c r="B2" s="37" t="s">
        <v>70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1"/>
      <c r="T2" s="1"/>
    </row>
    <row r="3" spans="1:26" ht="16.5" customHeight="1" x14ac:dyDescent="0.25">
      <c r="A3" s="1"/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8" t="s">
        <v>1</v>
      </c>
      <c r="C5" s="25" t="s">
        <v>38</v>
      </c>
      <c r="D5" s="39" t="s">
        <v>40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 t="s">
        <v>2</v>
      </c>
      <c r="R5" s="41"/>
      <c r="S5" s="1"/>
      <c r="T5" s="1"/>
      <c r="U5" s="1"/>
      <c r="V5" s="1"/>
    </row>
    <row r="6" spans="1:26" ht="31.5" customHeight="1" x14ac:dyDescent="0.2">
      <c r="A6" s="1"/>
      <c r="B6" s="38"/>
      <c r="C6" s="23" t="s">
        <v>67</v>
      </c>
      <c r="D6" s="26" t="s">
        <v>44</v>
      </c>
      <c r="E6" s="27" t="s">
        <v>45</v>
      </c>
      <c r="F6" s="27" t="s">
        <v>46</v>
      </c>
      <c r="G6" s="27" t="s">
        <v>47</v>
      </c>
      <c r="H6" s="27" t="s">
        <v>48</v>
      </c>
      <c r="I6" s="27" t="s">
        <v>49</v>
      </c>
      <c r="J6" s="27" t="s">
        <v>50</v>
      </c>
      <c r="K6" s="27" t="s">
        <v>51</v>
      </c>
      <c r="L6" s="27" t="s">
        <v>52</v>
      </c>
      <c r="M6" s="27" t="s">
        <v>53</v>
      </c>
      <c r="N6" s="27" t="s">
        <v>54</v>
      </c>
      <c r="O6" s="27" t="s">
        <v>55</v>
      </c>
      <c r="P6" s="27" t="s">
        <v>67</v>
      </c>
      <c r="Q6" s="27" t="s">
        <v>3</v>
      </c>
      <c r="R6" s="28" t="s">
        <v>4</v>
      </c>
      <c r="S6" s="1"/>
      <c r="T6" s="1"/>
      <c r="U6" s="1"/>
      <c r="V6" s="1"/>
      <c r="Z6" s="24"/>
    </row>
    <row r="7" spans="1:26" ht="21" customHeight="1" x14ac:dyDescent="0.4">
      <c r="A7" s="1"/>
      <c r="B7" s="3" t="s">
        <v>56</v>
      </c>
      <c r="C7" s="4">
        <f>+C8+C41</f>
        <v>4299.9747457000003</v>
      </c>
      <c r="D7" s="4">
        <f>+D8+D41</f>
        <v>602.80836224999996</v>
      </c>
      <c r="E7" s="4">
        <f t="shared" ref="E7:O7" si="0">+E8+E41</f>
        <v>545.40489563000006</v>
      </c>
      <c r="F7" s="4">
        <f t="shared" si="0"/>
        <v>558.35657668999988</v>
      </c>
      <c r="G7" s="4">
        <f t="shared" si="0"/>
        <v>886.93174545000011</v>
      </c>
      <c r="H7" s="4">
        <f t="shared" si="0"/>
        <v>677.83867914000007</v>
      </c>
      <c r="I7" s="4">
        <f t="shared" si="0"/>
        <v>555.63028619999989</v>
      </c>
      <c r="J7" s="4">
        <f t="shared" si="0"/>
        <v>550.08600974000001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>SUM(D7:O7)</f>
        <v>4377.0565551</v>
      </c>
      <c r="Q7" s="5">
        <f t="shared" ref="Q7:Q47" si="1">+P7-C7</f>
        <v>77.081809399999656</v>
      </c>
      <c r="R7" s="5">
        <f t="shared" ref="R7:R47" si="2">IF(ISNUMBER(+Q7/C7*100), +Q7/C7*100, "")</f>
        <v>1.7926107467743133</v>
      </c>
      <c r="S7" s="1"/>
      <c r="T7" s="6"/>
      <c r="U7" s="6" t="e">
        <f>C7-#REF!</f>
        <v>#REF!</v>
      </c>
      <c r="V7" s="6" t="e">
        <f>P7-#REF!</f>
        <v>#REF!</v>
      </c>
      <c r="X7" s="29"/>
    </row>
    <row r="8" spans="1:26" ht="21" customHeight="1" x14ac:dyDescent="0.4">
      <c r="A8" s="1"/>
      <c r="B8" s="3" t="s">
        <v>5</v>
      </c>
      <c r="C8" s="5">
        <f>+C9+C12+C16+C17+C24+C33</f>
        <v>4147.7667909000002</v>
      </c>
      <c r="D8" s="5">
        <f>+D9+D12+D16+D17+D24+D33</f>
        <v>585.04239963999999</v>
      </c>
      <c r="E8" s="5">
        <f t="shared" ref="E8:O8" si="3">+E9+E12+E16+E17+E24+E33</f>
        <v>520.94692908000002</v>
      </c>
      <c r="F8" s="5">
        <f t="shared" si="3"/>
        <v>521.8149032099999</v>
      </c>
      <c r="G8" s="5">
        <f t="shared" si="3"/>
        <v>869.34557643000005</v>
      </c>
      <c r="H8" s="5">
        <f t="shared" si="3"/>
        <v>654.56808024000009</v>
      </c>
      <c r="I8" s="5">
        <f t="shared" si="3"/>
        <v>524.78243195999994</v>
      </c>
      <c r="J8" s="5">
        <f t="shared" si="3"/>
        <v>528.80125297999996</v>
      </c>
      <c r="K8" s="5">
        <f t="shared" si="3"/>
        <v>0</v>
      </c>
      <c r="L8" s="5">
        <f t="shared" si="3"/>
        <v>0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5">
        <f>SUM(D8:O8)</f>
        <v>4205.3015735400004</v>
      </c>
      <c r="Q8" s="5">
        <f t="shared" si="1"/>
        <v>57.53478264000023</v>
      </c>
      <c r="R8" s="5">
        <f t="shared" si="2"/>
        <v>1.3871267489346017</v>
      </c>
      <c r="S8" s="1"/>
      <c r="T8" s="6"/>
      <c r="U8" s="6" t="e">
        <f>C8-#REF!</f>
        <v>#REF!</v>
      </c>
      <c r="V8" s="6" t="e">
        <f>P8-#REF!</f>
        <v>#REF!</v>
      </c>
      <c r="W8" s="24"/>
      <c r="X8" s="29"/>
      <c r="Y8" s="24"/>
    </row>
    <row r="9" spans="1:26" ht="21" customHeight="1" x14ac:dyDescent="0.25">
      <c r="A9" s="1"/>
      <c r="B9" s="7" t="s">
        <v>6</v>
      </c>
      <c r="C9" s="8">
        <f>SUM(C10:C11)</f>
        <v>1798.1309574099998</v>
      </c>
      <c r="D9" s="8">
        <f>SUM(D10:D11)</f>
        <v>278.10670283000002</v>
      </c>
      <c r="E9" s="8">
        <f>SUM(E10:E11)</f>
        <v>233.93505782</v>
      </c>
      <c r="F9" s="8">
        <f t="shared" ref="F9:O9" si="4">SUM(F10:F11)</f>
        <v>251.60112523999999</v>
      </c>
      <c r="G9" s="8">
        <f t="shared" si="4"/>
        <v>246.31718940000002</v>
      </c>
      <c r="H9" s="8">
        <f t="shared" si="4"/>
        <v>262.06433494999999</v>
      </c>
      <c r="I9" s="8">
        <f t="shared" si="4"/>
        <v>275.98226204999997</v>
      </c>
      <c r="J9" s="8">
        <f t="shared" si="4"/>
        <v>265.11462538999996</v>
      </c>
      <c r="K9" s="8">
        <f t="shared" si="4"/>
        <v>0</v>
      </c>
      <c r="L9" s="8">
        <f t="shared" si="4"/>
        <v>0</v>
      </c>
      <c r="M9" s="8">
        <f t="shared" si="4"/>
        <v>0</v>
      </c>
      <c r="N9" s="8">
        <f t="shared" si="4"/>
        <v>0</v>
      </c>
      <c r="O9" s="8">
        <f t="shared" si="4"/>
        <v>0</v>
      </c>
      <c r="P9" s="8">
        <f>SUM(D9:O9)</f>
        <v>1813.12129768</v>
      </c>
      <c r="Q9" s="8">
        <f t="shared" si="1"/>
        <v>14.990340270000161</v>
      </c>
      <c r="R9" s="8">
        <f t="shared" si="2"/>
        <v>0.83366232076845048</v>
      </c>
      <c r="S9" s="1"/>
      <c r="T9" s="6"/>
      <c r="U9" s="6" t="e">
        <f>C9-#REF!</f>
        <v>#REF!</v>
      </c>
      <c r="V9" s="6" t="e">
        <f>P9-#REF!</f>
        <v>#REF!</v>
      </c>
      <c r="X9" s="29"/>
    </row>
    <row r="10" spans="1:26" ht="15" customHeight="1" x14ac:dyDescent="0.25">
      <c r="A10" s="1"/>
      <c r="B10" s="9" t="s">
        <v>7</v>
      </c>
      <c r="C10" s="10">
        <v>771.83900769999991</v>
      </c>
      <c r="D10" s="10">
        <v>150.63335957999999</v>
      </c>
      <c r="E10" s="10">
        <v>118.11272362999999</v>
      </c>
      <c r="F10" s="10">
        <v>111.56448847999999</v>
      </c>
      <c r="G10" s="10">
        <v>125.78826910000001</v>
      </c>
      <c r="H10" s="10">
        <v>121.63268867000001</v>
      </c>
      <c r="I10" s="10">
        <v>124.51152838</v>
      </c>
      <c r="J10" s="10">
        <v>118.72249860999999</v>
      </c>
      <c r="K10" s="10"/>
      <c r="L10" s="10"/>
      <c r="M10" s="10"/>
      <c r="N10" s="10"/>
      <c r="O10" s="10"/>
      <c r="P10" s="10">
        <f t="shared" ref="P10:P23" si="5">SUM(D10:O10)</f>
        <v>870.96555644999989</v>
      </c>
      <c r="Q10" s="10">
        <f t="shared" si="1"/>
        <v>99.126548749999984</v>
      </c>
      <c r="R10" s="10">
        <f t="shared" si="2"/>
        <v>12.842904771733007</v>
      </c>
      <c r="S10" s="1"/>
      <c r="T10" s="6"/>
      <c r="U10" s="6" t="e">
        <f>C10-#REF!</f>
        <v>#REF!</v>
      </c>
      <c r="V10" s="6" t="e">
        <f>P10-#REF!</f>
        <v>#REF!</v>
      </c>
      <c r="X10" s="29"/>
    </row>
    <row r="11" spans="1:26" ht="15" customHeight="1" x14ac:dyDescent="0.25">
      <c r="A11" s="1"/>
      <c r="B11" s="9" t="s">
        <v>8</v>
      </c>
      <c r="C11" s="10">
        <v>1026.2919497099999</v>
      </c>
      <c r="D11" s="10">
        <v>127.47334325</v>
      </c>
      <c r="E11" s="10">
        <v>115.82233418999999</v>
      </c>
      <c r="F11" s="10">
        <v>140.03663675999999</v>
      </c>
      <c r="G11" s="10">
        <v>120.5289203</v>
      </c>
      <c r="H11" s="10">
        <v>140.43164628</v>
      </c>
      <c r="I11" s="10">
        <v>151.47073366999999</v>
      </c>
      <c r="J11" s="10">
        <v>146.39212677999998</v>
      </c>
      <c r="K11" s="10"/>
      <c r="L11" s="10"/>
      <c r="M11" s="10"/>
      <c r="N11" s="10"/>
      <c r="O11" s="10"/>
      <c r="P11" s="10">
        <f t="shared" si="5"/>
        <v>942.15574122999988</v>
      </c>
      <c r="Q11" s="10">
        <f t="shared" si="1"/>
        <v>-84.13620848000005</v>
      </c>
      <c r="R11" s="10">
        <f t="shared" si="2"/>
        <v>-8.1980774090427655</v>
      </c>
      <c r="S11" s="1"/>
      <c r="T11" s="6"/>
      <c r="U11" s="6" t="e">
        <f>C11-#REF!</f>
        <v>#REF!</v>
      </c>
      <c r="V11" s="6" t="e">
        <f>P11-#REF!</f>
        <v>#REF!</v>
      </c>
      <c r="X11" s="29"/>
    </row>
    <row r="12" spans="1:26" ht="21" customHeight="1" x14ac:dyDescent="0.25">
      <c r="A12" s="1"/>
      <c r="B12" s="7" t="s">
        <v>9</v>
      </c>
      <c r="C12" s="8">
        <f>SUM(C13:C15)</f>
        <v>1909.6393363899999</v>
      </c>
      <c r="D12" s="8">
        <f>SUM(D13:D15)</f>
        <v>238.54783757999999</v>
      </c>
      <c r="E12" s="8">
        <f>SUM(E13:E15)</f>
        <v>226.65785575000001</v>
      </c>
      <c r="F12" s="8">
        <f t="shared" ref="F12:O12" si="6">SUM(F13:F15)</f>
        <v>202.73290835</v>
      </c>
      <c r="G12" s="8">
        <f t="shared" si="6"/>
        <v>556.98451738999995</v>
      </c>
      <c r="H12" s="8">
        <f t="shared" si="6"/>
        <v>325.41441265999998</v>
      </c>
      <c r="I12" s="8">
        <f t="shared" si="6"/>
        <v>188.90594134999998</v>
      </c>
      <c r="J12" s="8">
        <f t="shared" si="6"/>
        <v>204.43327632</v>
      </c>
      <c r="K12" s="8">
        <f t="shared" si="6"/>
        <v>0</v>
      </c>
      <c r="L12" s="8">
        <f t="shared" si="6"/>
        <v>0</v>
      </c>
      <c r="M12" s="8">
        <f t="shared" si="6"/>
        <v>0</v>
      </c>
      <c r="N12" s="8">
        <f t="shared" si="6"/>
        <v>0</v>
      </c>
      <c r="O12" s="8">
        <f t="shared" si="6"/>
        <v>0</v>
      </c>
      <c r="P12" s="8">
        <f>SUM(D12:O12)</f>
        <v>1943.6767493999998</v>
      </c>
      <c r="Q12" s="8">
        <f t="shared" si="1"/>
        <v>34.037413009999909</v>
      </c>
      <c r="R12" s="8">
        <f t="shared" si="2"/>
        <v>1.7824000774064777</v>
      </c>
      <c r="S12" s="1"/>
      <c r="T12" s="6"/>
      <c r="U12" s="6" t="e">
        <f>C12-#REF!</f>
        <v>#REF!</v>
      </c>
      <c r="V12" s="6" t="e">
        <f>P12-#REF!</f>
        <v>#REF!</v>
      </c>
    </row>
    <row r="13" spans="1:26" ht="15" customHeight="1" x14ac:dyDescent="0.25">
      <c r="A13" s="1"/>
      <c r="B13" s="9" t="s">
        <v>7</v>
      </c>
      <c r="C13" s="10">
        <v>737.1677871899999</v>
      </c>
      <c r="D13" s="10">
        <v>4.39816027</v>
      </c>
      <c r="E13" s="10">
        <v>69.570822700000008</v>
      </c>
      <c r="F13" s="10">
        <v>45.552482980000001</v>
      </c>
      <c r="G13" s="10">
        <v>375.53939531999998</v>
      </c>
      <c r="H13" s="10">
        <v>169.14912463000002</v>
      </c>
      <c r="I13" s="10">
        <v>32.703294710000002</v>
      </c>
      <c r="J13" s="10">
        <v>26.799890520000002</v>
      </c>
      <c r="K13" s="10"/>
      <c r="L13" s="10"/>
      <c r="M13" s="10"/>
      <c r="N13" s="10"/>
      <c r="O13" s="10"/>
      <c r="P13" s="10">
        <f t="shared" si="5"/>
        <v>723.71317112999998</v>
      </c>
      <c r="Q13" s="10">
        <f t="shared" si="1"/>
        <v>-13.454616059999921</v>
      </c>
      <c r="R13" s="10">
        <f t="shared" si="2"/>
        <v>-1.825176885616149</v>
      </c>
      <c r="S13" s="1"/>
      <c r="T13" s="6"/>
      <c r="U13" s="6" t="e">
        <f>C13-#REF!</f>
        <v>#REF!</v>
      </c>
      <c r="V13" s="6" t="e">
        <f>P13-#REF!</f>
        <v>#REF!</v>
      </c>
    </row>
    <row r="14" spans="1:26" ht="15" customHeight="1" x14ac:dyDescent="0.25">
      <c r="A14" s="1"/>
      <c r="B14" s="9" t="s">
        <v>10</v>
      </c>
      <c r="C14" s="10">
        <v>792.48203908000005</v>
      </c>
      <c r="D14" s="10">
        <v>162.55443195999999</v>
      </c>
      <c r="E14" s="10">
        <v>99.286079950000001</v>
      </c>
      <c r="F14" s="10">
        <v>100.29635997000001</v>
      </c>
      <c r="G14" s="10">
        <v>120.76525432999999</v>
      </c>
      <c r="H14" s="10">
        <v>110.22450323</v>
      </c>
      <c r="I14" s="10">
        <v>103.46554512</v>
      </c>
      <c r="J14" s="10">
        <v>124.64384728</v>
      </c>
      <c r="K14" s="10"/>
      <c r="L14" s="10"/>
      <c r="M14" s="10"/>
      <c r="N14" s="10"/>
      <c r="O14" s="10"/>
      <c r="P14" s="10">
        <f t="shared" si="5"/>
        <v>821.23602184000003</v>
      </c>
      <c r="Q14" s="10">
        <f t="shared" si="1"/>
        <v>28.753982759999985</v>
      </c>
      <c r="R14" s="10">
        <f t="shared" si="2"/>
        <v>3.628345040271292</v>
      </c>
      <c r="S14" s="1"/>
      <c r="T14" s="6"/>
      <c r="U14" s="6" t="e">
        <f>C14-#REF!</f>
        <v>#REF!</v>
      </c>
      <c r="V14" s="6" t="e">
        <f>P14-#REF!</f>
        <v>#REF!</v>
      </c>
    </row>
    <row r="15" spans="1:26" ht="15" customHeight="1" x14ac:dyDescent="0.25">
      <c r="A15" s="1"/>
      <c r="B15" s="9" t="s">
        <v>11</v>
      </c>
      <c r="C15" s="10">
        <v>379.98951011999998</v>
      </c>
      <c r="D15" s="10">
        <v>71.595245349999999</v>
      </c>
      <c r="E15" s="10">
        <v>57.800953100000001</v>
      </c>
      <c r="F15" s="10">
        <v>56.884065399999997</v>
      </c>
      <c r="G15" s="10">
        <v>60.679867739999999</v>
      </c>
      <c r="H15" s="10">
        <v>46.040784800000004</v>
      </c>
      <c r="I15" s="10">
        <v>52.737101519999996</v>
      </c>
      <c r="J15" s="10">
        <v>52.989538520000004</v>
      </c>
      <c r="K15" s="10"/>
      <c r="L15" s="10"/>
      <c r="M15" s="10"/>
      <c r="N15" s="10"/>
      <c r="O15" s="10"/>
      <c r="P15" s="10">
        <f t="shared" si="5"/>
        <v>398.72755642999999</v>
      </c>
      <c r="Q15" s="10">
        <f t="shared" si="1"/>
        <v>18.738046310000016</v>
      </c>
      <c r="R15" s="10">
        <f t="shared" si="2"/>
        <v>4.931200943963578</v>
      </c>
      <c r="S15" s="1"/>
      <c r="T15" s="6"/>
      <c r="U15" s="6" t="e">
        <f>C15-#REF!</f>
        <v>#REF!</v>
      </c>
      <c r="V15" s="6" t="e">
        <f>P15-#REF!</f>
        <v>#REF!</v>
      </c>
    </row>
    <row r="16" spans="1:26" ht="21" customHeight="1" x14ac:dyDescent="0.25">
      <c r="A16" s="1"/>
      <c r="B16" s="7" t="s">
        <v>57</v>
      </c>
      <c r="C16" s="8">
        <v>177.98215041999998</v>
      </c>
      <c r="D16" s="8">
        <v>24.832606429999998</v>
      </c>
      <c r="E16" s="8">
        <v>22.086823989999999</v>
      </c>
      <c r="F16" s="8">
        <v>26.832951400000002</v>
      </c>
      <c r="G16" s="8">
        <v>23.00181529</v>
      </c>
      <c r="H16" s="8">
        <v>26.57229736</v>
      </c>
      <c r="I16" s="8">
        <v>26.73801203</v>
      </c>
      <c r="J16" s="8">
        <v>26.08535973</v>
      </c>
      <c r="K16" s="8"/>
      <c r="L16" s="8"/>
      <c r="M16" s="8"/>
      <c r="N16" s="8"/>
      <c r="O16" s="8"/>
      <c r="P16" s="8">
        <f t="shared" si="5"/>
        <v>176.14986622999999</v>
      </c>
      <c r="Q16" s="8">
        <f t="shared" si="1"/>
        <v>-1.8322841899999958</v>
      </c>
      <c r="R16" s="8">
        <f t="shared" si="2"/>
        <v>-1.0294763748365749</v>
      </c>
      <c r="S16" s="1"/>
      <c r="T16" s="6"/>
      <c r="U16" s="6" t="e">
        <f>C16-#REF!</f>
        <v>#REF!</v>
      </c>
      <c r="V16" s="6" t="e">
        <f>P16-#REF!</f>
        <v>#REF!</v>
      </c>
    </row>
    <row r="17" spans="1:22" ht="21" customHeight="1" x14ac:dyDescent="0.25">
      <c r="A17" s="1"/>
      <c r="B17" s="7" t="s">
        <v>12</v>
      </c>
      <c r="C17" s="8">
        <f>SUM(C18:C23)</f>
        <v>134.42779955000003</v>
      </c>
      <c r="D17" s="8">
        <f>SUM(D18:D23)</f>
        <v>20.648874750000001</v>
      </c>
      <c r="E17" s="8">
        <f>SUM(E18:E23)</f>
        <v>16.830923349999999</v>
      </c>
      <c r="F17" s="8">
        <f t="shared" ref="F17:O17" si="7">SUM(F18:F23)</f>
        <v>18.536822860000001</v>
      </c>
      <c r="G17" s="8">
        <f t="shared" si="7"/>
        <v>20.761836049999999</v>
      </c>
      <c r="H17" s="8">
        <f t="shared" si="7"/>
        <v>18.35973357</v>
      </c>
      <c r="I17" s="8">
        <f t="shared" si="7"/>
        <v>19.433363979999999</v>
      </c>
      <c r="J17" s="8">
        <f t="shared" si="7"/>
        <v>18.949979530000004</v>
      </c>
      <c r="K17" s="8">
        <f t="shared" si="7"/>
        <v>0</v>
      </c>
      <c r="L17" s="8">
        <f t="shared" si="7"/>
        <v>0</v>
      </c>
      <c r="M17" s="8">
        <f t="shared" si="7"/>
        <v>0</v>
      </c>
      <c r="N17" s="8">
        <f t="shared" si="7"/>
        <v>0</v>
      </c>
      <c r="O17" s="8">
        <f t="shared" si="7"/>
        <v>0</v>
      </c>
      <c r="P17" s="8">
        <f>SUM(D17:O17)</f>
        <v>133.52153408999999</v>
      </c>
      <c r="Q17" s="8">
        <f t="shared" si="1"/>
        <v>-0.90626546000004282</v>
      </c>
      <c r="R17" s="8">
        <f t="shared" si="2"/>
        <v>-0.67416521213155767</v>
      </c>
      <c r="S17" s="1"/>
      <c r="T17" s="6"/>
      <c r="U17" s="6" t="e">
        <f>C17-#REF!</f>
        <v>#REF!</v>
      </c>
      <c r="V17" s="6" t="e">
        <f>P17-#REF!</f>
        <v>#REF!</v>
      </c>
    </row>
    <row r="18" spans="1:22" ht="15" customHeight="1" x14ac:dyDescent="0.25">
      <c r="A18" s="1"/>
      <c r="B18" s="9" t="s">
        <v>13</v>
      </c>
      <c r="C18" s="10">
        <v>17.885761440000003</v>
      </c>
      <c r="D18" s="10">
        <v>2.3625418400000004</v>
      </c>
      <c r="E18" s="10">
        <v>2.0601267999999995</v>
      </c>
      <c r="F18" s="10">
        <v>2.7737387699999996</v>
      </c>
      <c r="G18" s="10">
        <v>2.6142807100000001</v>
      </c>
      <c r="H18" s="10">
        <v>2.5291298900000001</v>
      </c>
      <c r="I18" s="10">
        <v>2.7405380199999998</v>
      </c>
      <c r="J18" s="10">
        <v>2.8656020500000006</v>
      </c>
      <c r="K18" s="10"/>
      <c r="L18" s="10"/>
      <c r="M18" s="10"/>
      <c r="N18" s="10"/>
      <c r="O18" s="10"/>
      <c r="P18" s="10">
        <f t="shared" si="5"/>
        <v>17.945958079999997</v>
      </c>
      <c r="Q18" s="10">
        <f t="shared" si="1"/>
        <v>6.0196639999993806E-2</v>
      </c>
      <c r="R18" s="10">
        <f t="shared" si="2"/>
        <v>0.33656179638720374</v>
      </c>
      <c r="S18" s="1"/>
      <c r="T18" s="6"/>
      <c r="U18" s="6" t="e">
        <f>C18-#REF!</f>
        <v>#REF!</v>
      </c>
      <c r="V18" s="6" t="e">
        <f>P18-#REF!</f>
        <v>#REF!</v>
      </c>
    </row>
    <row r="19" spans="1:22" ht="15" customHeight="1" x14ac:dyDescent="0.25">
      <c r="A19" s="1"/>
      <c r="B19" s="9" t="s">
        <v>14</v>
      </c>
      <c r="C19" s="10">
        <v>61.265400170000007</v>
      </c>
      <c r="D19" s="10">
        <v>10.16577852</v>
      </c>
      <c r="E19" s="10">
        <v>7.3657739999999992</v>
      </c>
      <c r="F19" s="10">
        <v>7.2878612300000007</v>
      </c>
      <c r="G19" s="10">
        <v>9.8639480399999986</v>
      </c>
      <c r="H19" s="10">
        <v>7.7983973499999992</v>
      </c>
      <c r="I19" s="10">
        <v>8.1124998799999997</v>
      </c>
      <c r="J19" s="10">
        <v>7.9804295400000003</v>
      </c>
      <c r="K19" s="10"/>
      <c r="L19" s="10"/>
      <c r="M19" s="10"/>
      <c r="N19" s="10"/>
      <c r="O19" s="10"/>
      <c r="P19" s="10">
        <f t="shared" si="5"/>
        <v>58.574688560000006</v>
      </c>
      <c r="Q19" s="10">
        <f t="shared" si="1"/>
        <v>-2.690711610000001</v>
      </c>
      <c r="R19" s="10">
        <f t="shared" si="2"/>
        <v>-4.3918942870425726</v>
      </c>
      <c r="S19" s="1"/>
      <c r="T19" s="6"/>
      <c r="U19" s="6" t="e">
        <f>C19-#REF!</f>
        <v>#REF!</v>
      </c>
      <c r="V19" s="6" t="e">
        <f>P19-#REF!</f>
        <v>#REF!</v>
      </c>
    </row>
    <row r="20" spans="1:22" ht="15" customHeight="1" x14ac:dyDescent="0.25">
      <c r="A20" s="1"/>
      <c r="B20" s="9" t="s">
        <v>15</v>
      </c>
      <c r="C20" s="10">
        <v>16.740004260000003</v>
      </c>
      <c r="D20" s="10">
        <v>1.9537621399999998</v>
      </c>
      <c r="E20" s="10">
        <v>2.1886162100000002</v>
      </c>
      <c r="F20" s="10">
        <v>3.0459992099999997</v>
      </c>
      <c r="G20" s="10">
        <v>1.8581097500000001</v>
      </c>
      <c r="H20" s="10">
        <v>2.2464928399999997</v>
      </c>
      <c r="I20" s="10">
        <v>2.3011597799999999</v>
      </c>
      <c r="J20" s="10">
        <v>2.3125294399999996</v>
      </c>
      <c r="K20" s="10"/>
      <c r="L20" s="10"/>
      <c r="M20" s="10"/>
      <c r="N20" s="10"/>
      <c r="O20" s="10"/>
      <c r="P20" s="10">
        <f t="shared" si="5"/>
        <v>15.906669369999999</v>
      </c>
      <c r="Q20" s="10">
        <f t="shared" si="1"/>
        <v>-0.83333489000000327</v>
      </c>
      <c r="R20" s="10">
        <f t="shared" si="2"/>
        <v>-4.9781044082004504</v>
      </c>
      <c r="S20" s="1"/>
      <c r="T20" s="6"/>
      <c r="U20" s="6" t="e">
        <f>C20-#REF!</f>
        <v>#REF!</v>
      </c>
      <c r="V20" s="6" t="e">
        <f>P20-#REF!</f>
        <v>#REF!</v>
      </c>
    </row>
    <row r="21" spans="1:22" ht="15" customHeight="1" x14ac:dyDescent="0.25">
      <c r="A21" s="1"/>
      <c r="B21" s="9" t="s">
        <v>16</v>
      </c>
      <c r="C21" s="10">
        <v>37.671478620000002</v>
      </c>
      <c r="D21" s="10">
        <v>6.0742252399999996</v>
      </c>
      <c r="E21" s="10">
        <v>5.1411396199999997</v>
      </c>
      <c r="F21" s="10">
        <v>5.3548621699999996</v>
      </c>
      <c r="G21" s="10">
        <v>5.9870857199999996</v>
      </c>
      <c r="H21" s="10">
        <v>5.6472697799999994</v>
      </c>
      <c r="I21" s="10">
        <v>6.163507570000001</v>
      </c>
      <c r="J21" s="10">
        <v>5.7261311099999999</v>
      </c>
      <c r="K21" s="10"/>
      <c r="L21" s="10"/>
      <c r="M21" s="10"/>
      <c r="N21" s="10"/>
      <c r="O21" s="10"/>
      <c r="P21" s="10">
        <f t="shared" si="5"/>
        <v>40.094221209999994</v>
      </c>
      <c r="Q21" s="10">
        <f t="shared" si="1"/>
        <v>2.4227425899999915</v>
      </c>
      <c r="R21" s="10">
        <f t="shared" si="2"/>
        <v>6.43123837648821</v>
      </c>
      <c r="S21" s="1"/>
      <c r="T21" s="6"/>
      <c r="U21" s="6" t="e">
        <f>C21-#REF!</f>
        <v>#REF!</v>
      </c>
      <c r="V21" s="6" t="e">
        <f>P21-#REF!</f>
        <v>#REF!</v>
      </c>
    </row>
    <row r="22" spans="1:22" ht="15" customHeight="1" x14ac:dyDescent="0.25">
      <c r="A22" s="1"/>
      <c r="B22" s="9" t="s">
        <v>17</v>
      </c>
      <c r="C22" s="10">
        <v>0.86515506000000009</v>
      </c>
      <c r="D22" s="10">
        <v>9.2567009999999991E-2</v>
      </c>
      <c r="E22" s="10">
        <v>7.5266720000000009E-2</v>
      </c>
      <c r="F22" s="10">
        <v>7.4361479999999994E-2</v>
      </c>
      <c r="G22" s="10">
        <v>7.053471E-2</v>
      </c>
      <c r="H22" s="10">
        <v>5.3145970000000001E-2</v>
      </c>
      <c r="I22" s="10">
        <v>0.11565873</v>
      </c>
      <c r="J22" s="10">
        <v>6.5287390000000001E-2</v>
      </c>
      <c r="K22" s="10"/>
      <c r="L22" s="10"/>
      <c r="M22" s="10"/>
      <c r="N22" s="10"/>
      <c r="O22" s="10"/>
      <c r="P22" s="10">
        <f t="shared" si="5"/>
        <v>0.54682200999999997</v>
      </c>
      <c r="Q22" s="10">
        <f t="shared" si="1"/>
        <v>-0.31833305000000012</v>
      </c>
      <c r="R22" s="10">
        <f t="shared" si="2"/>
        <v>-36.794912810196138</v>
      </c>
      <c r="S22" s="1"/>
      <c r="T22" s="6"/>
      <c r="U22" s="6" t="e">
        <f>C22-#REF!</f>
        <v>#REF!</v>
      </c>
      <c r="V22" s="6" t="e">
        <f>P22-#REF!</f>
        <v>#REF!</v>
      </c>
    </row>
    <row r="23" spans="1:22" ht="15" customHeight="1" x14ac:dyDescent="0.25">
      <c r="A23" s="1"/>
      <c r="B23" s="9" t="s">
        <v>18</v>
      </c>
      <c r="C23" s="10">
        <v>0</v>
      </c>
      <c r="D23" s="10">
        <v>0</v>
      </c>
      <c r="E23" s="10">
        <v>0</v>
      </c>
      <c r="F23" s="10">
        <v>0</v>
      </c>
      <c r="G23" s="10">
        <v>0.36787712</v>
      </c>
      <c r="H23" s="10">
        <v>8.5297740000000011E-2</v>
      </c>
      <c r="I23" s="10">
        <v>0</v>
      </c>
      <c r="J23" s="10">
        <v>0</v>
      </c>
      <c r="K23" s="10"/>
      <c r="L23" s="10"/>
      <c r="M23" s="10"/>
      <c r="N23" s="10"/>
      <c r="O23" s="10"/>
      <c r="P23" s="10">
        <f t="shared" si="5"/>
        <v>0.45317486000000001</v>
      </c>
      <c r="Q23" s="10">
        <f t="shared" si="1"/>
        <v>0.45317486000000001</v>
      </c>
      <c r="R23" s="10" t="str">
        <f t="shared" si="2"/>
        <v/>
      </c>
      <c r="S23" s="1"/>
      <c r="T23" s="6"/>
      <c r="U23" s="6" t="e">
        <f>C23-#REF!</f>
        <v>#REF!</v>
      </c>
      <c r="V23" s="6" t="e">
        <f>P23-#REF!</f>
        <v>#REF!</v>
      </c>
    </row>
    <row r="24" spans="1:22" ht="21" customHeight="1" x14ac:dyDescent="0.25">
      <c r="A24" s="1"/>
      <c r="B24" s="7" t="s">
        <v>19</v>
      </c>
      <c r="C24" s="8">
        <f>SUM(C25:C29,C32)</f>
        <v>38.991428020000001</v>
      </c>
      <c r="D24" s="8">
        <f>SUM(D25:D29,D32)</f>
        <v>6.5597794199999999</v>
      </c>
      <c r="E24" s="8">
        <f t="shared" ref="E24:O24" si="8">SUM(E25:E29,E32)</f>
        <v>6.2591803800000001</v>
      </c>
      <c r="F24" s="8">
        <f t="shared" si="8"/>
        <v>7.9224063699999991</v>
      </c>
      <c r="G24" s="8">
        <f t="shared" si="8"/>
        <v>5.9153449599999997</v>
      </c>
      <c r="H24" s="8">
        <f t="shared" si="8"/>
        <v>7.2771327199999991</v>
      </c>
      <c r="I24" s="8">
        <f t="shared" si="8"/>
        <v>7.5881947999999992</v>
      </c>
      <c r="J24" s="8">
        <f t="shared" si="8"/>
        <v>7.6807493499999993</v>
      </c>
      <c r="K24" s="8">
        <f t="shared" si="8"/>
        <v>0</v>
      </c>
      <c r="L24" s="8">
        <f t="shared" si="8"/>
        <v>0</v>
      </c>
      <c r="M24" s="8">
        <f t="shared" si="8"/>
        <v>0</v>
      </c>
      <c r="N24" s="8">
        <f t="shared" si="8"/>
        <v>0</v>
      </c>
      <c r="O24" s="8">
        <f t="shared" si="8"/>
        <v>0</v>
      </c>
      <c r="P24" s="8">
        <f>SUM(D24:O24)</f>
        <v>49.202787999999991</v>
      </c>
      <c r="Q24" s="8">
        <f t="shared" si="1"/>
        <v>10.21135997999999</v>
      </c>
      <c r="R24" s="8">
        <f t="shared" si="2"/>
        <v>26.188730442912334</v>
      </c>
      <c r="S24" s="1"/>
      <c r="T24" s="6"/>
      <c r="U24" s="6" t="e">
        <f>C24-#REF!</f>
        <v>#REF!</v>
      </c>
      <c r="V24" s="6" t="e">
        <f>P24-#REF!</f>
        <v>#REF!</v>
      </c>
    </row>
    <row r="25" spans="1:22" ht="15" customHeight="1" x14ac:dyDescent="0.25">
      <c r="A25" s="1"/>
      <c r="B25" s="9" t="s">
        <v>20</v>
      </c>
      <c r="C25" s="10">
        <v>25.481045160000001</v>
      </c>
      <c r="D25" s="10">
        <v>4.7515609799999998</v>
      </c>
      <c r="E25" s="10">
        <v>4.1715257299999999</v>
      </c>
      <c r="F25" s="10">
        <v>5.1748501399999993</v>
      </c>
      <c r="G25" s="10">
        <v>3.4384975599999996</v>
      </c>
      <c r="H25" s="10">
        <v>4.5288045599999993</v>
      </c>
      <c r="I25" s="10">
        <v>4.4675597500000004</v>
      </c>
      <c r="J25" s="10">
        <v>4.6214078199999999</v>
      </c>
      <c r="K25" s="10"/>
      <c r="L25" s="10"/>
      <c r="M25" s="10"/>
      <c r="N25" s="10"/>
      <c r="O25" s="10"/>
      <c r="P25" s="10">
        <f t="shared" ref="P25:P47" si="9">SUM(D25:O25)</f>
        <v>31.154206539999997</v>
      </c>
      <c r="Q25" s="10">
        <f t="shared" si="1"/>
        <v>5.6731613799999963</v>
      </c>
      <c r="R25" s="10">
        <f t="shared" si="2"/>
        <v>22.264241299276421</v>
      </c>
      <c r="S25" s="1"/>
      <c r="T25" s="6"/>
      <c r="U25" s="6" t="e">
        <f>C25-#REF!</f>
        <v>#REF!</v>
      </c>
      <c r="V25" s="6" t="e">
        <f>P25-#REF!</f>
        <v>#REF!</v>
      </c>
    </row>
    <row r="26" spans="1:22" ht="15" hidden="1" customHeight="1" x14ac:dyDescent="0.25">
      <c r="A26" s="21"/>
      <c r="B26" s="9" t="s">
        <v>21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>
        <f t="shared" si="9"/>
        <v>0</v>
      </c>
      <c r="Q26" s="10">
        <f t="shared" si="1"/>
        <v>0</v>
      </c>
      <c r="R26" s="10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2" ht="15" hidden="1" customHeight="1" x14ac:dyDescent="0.25">
      <c r="A27" s="21"/>
      <c r="B27" s="9" t="s">
        <v>22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f t="shared" si="9"/>
        <v>0</v>
      </c>
      <c r="Q27" s="10">
        <f t="shared" si="1"/>
        <v>0</v>
      </c>
      <c r="R27" s="10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2" ht="15" customHeight="1" x14ac:dyDescent="0.25">
      <c r="A28" s="1"/>
      <c r="B28" s="9" t="s">
        <v>23</v>
      </c>
      <c r="C28" s="10">
        <v>13.5103706</v>
      </c>
      <c r="D28" s="10">
        <v>1.8082015499999999</v>
      </c>
      <c r="E28" s="10">
        <v>1.79891629</v>
      </c>
      <c r="F28" s="10">
        <v>2.4568461500000001</v>
      </c>
      <c r="G28" s="10">
        <v>1.92301035</v>
      </c>
      <c r="H28" s="10">
        <v>2.2162940799999999</v>
      </c>
      <c r="I28" s="10">
        <v>2.2648306899999997</v>
      </c>
      <c r="J28" s="10">
        <v>2.06315085</v>
      </c>
      <c r="K28" s="10"/>
      <c r="L28" s="10"/>
      <c r="M28" s="10"/>
      <c r="N28" s="10"/>
      <c r="O28" s="10"/>
      <c r="P28" s="10">
        <f t="shared" si="9"/>
        <v>14.53124996</v>
      </c>
      <c r="Q28" s="10">
        <f t="shared" si="1"/>
        <v>1.0208793600000003</v>
      </c>
      <c r="R28" s="10">
        <f t="shared" si="2"/>
        <v>7.5562646667886399</v>
      </c>
      <c r="S28" s="1"/>
      <c r="T28" s="6"/>
      <c r="U28" s="6" t="e">
        <f>C28-#REF!</f>
        <v>#REF!</v>
      </c>
      <c r="V28" s="6" t="e">
        <f>P28-#REF!</f>
        <v>#REF!</v>
      </c>
    </row>
    <row r="29" spans="1:22" ht="15" hidden="1" customHeight="1" x14ac:dyDescent="0.25">
      <c r="A29" s="21"/>
      <c r="B29" s="9" t="s">
        <v>24</v>
      </c>
      <c r="C29" s="10">
        <f>+C30+C31</f>
        <v>1.226E-5</v>
      </c>
      <c r="D29" s="10">
        <f>+D30+D31</f>
        <v>1.6889999999999999E-5</v>
      </c>
      <c r="E29" s="10">
        <f>+E30+E31</f>
        <v>0</v>
      </c>
      <c r="F29" s="10">
        <f t="shared" ref="F29:O29" si="10">+F30+F31</f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 t="shared" si="10"/>
        <v>0</v>
      </c>
      <c r="P29" s="10">
        <f>SUM(D29:O29)</f>
        <v>1.6889999999999999E-5</v>
      </c>
      <c r="Q29" s="10">
        <f t="shared" si="1"/>
        <v>4.6299999999999997E-6</v>
      </c>
      <c r="R29" s="10">
        <f t="shared" si="2"/>
        <v>37.765089722675363</v>
      </c>
      <c r="S29" s="1"/>
      <c r="T29" s="6"/>
      <c r="U29" s="6" t="e">
        <f>C29-#REF!</f>
        <v>#REF!</v>
      </c>
      <c r="V29" s="6" t="e">
        <f>P29-#REF!</f>
        <v>#REF!</v>
      </c>
    </row>
    <row r="30" spans="1:22" ht="15" hidden="1" customHeight="1" x14ac:dyDescent="0.25">
      <c r="A30" s="21"/>
      <c r="B30" s="11" t="s">
        <v>25</v>
      </c>
      <c r="C30" s="10">
        <v>1.226E-5</v>
      </c>
      <c r="D30" s="10">
        <v>1.6889999999999999E-5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/>
      <c r="L30" s="10"/>
      <c r="M30" s="10"/>
      <c r="N30" s="10"/>
      <c r="O30" s="10"/>
      <c r="P30" s="10">
        <f t="shared" si="9"/>
        <v>1.6889999999999999E-5</v>
      </c>
      <c r="Q30" s="10">
        <f t="shared" si="1"/>
        <v>4.6299999999999997E-6</v>
      </c>
      <c r="R30" s="10">
        <f t="shared" si="2"/>
        <v>37.765089722675363</v>
      </c>
      <c r="S30" s="1"/>
      <c r="T30" s="6"/>
      <c r="U30" s="6" t="e">
        <f>C30-#REF!</f>
        <v>#REF!</v>
      </c>
      <c r="V30" s="6" t="e">
        <f>P30-#REF!</f>
        <v>#REF!</v>
      </c>
    </row>
    <row r="31" spans="1:22" ht="15" hidden="1" customHeight="1" x14ac:dyDescent="0.25">
      <c r="A31" s="21"/>
      <c r="B31" s="11" t="s">
        <v>26</v>
      </c>
      <c r="C31" s="10"/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/>
      <c r="L31" s="10"/>
      <c r="M31" s="10"/>
      <c r="N31" s="10"/>
      <c r="O31" s="10"/>
      <c r="P31" s="10">
        <f t="shared" si="9"/>
        <v>0</v>
      </c>
      <c r="Q31" s="10">
        <f t="shared" si="1"/>
        <v>0</v>
      </c>
      <c r="R31" s="10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2" ht="15" customHeight="1" x14ac:dyDescent="0.25">
      <c r="A32" s="1"/>
      <c r="B32" s="9" t="s">
        <v>62</v>
      </c>
      <c r="C32" s="10">
        <v>0</v>
      </c>
      <c r="D32" s="10">
        <v>0</v>
      </c>
      <c r="E32" s="10">
        <v>0.28873836000000003</v>
      </c>
      <c r="F32" s="10">
        <v>0.29071007999999998</v>
      </c>
      <c r="G32" s="10">
        <v>0.55383704999999994</v>
      </c>
      <c r="H32" s="10">
        <v>0.53203407999999996</v>
      </c>
      <c r="I32" s="10">
        <v>0.85580435999999993</v>
      </c>
      <c r="J32" s="10">
        <v>0.99619068</v>
      </c>
      <c r="K32" s="10"/>
      <c r="L32" s="10"/>
      <c r="M32" s="10"/>
      <c r="N32" s="10"/>
      <c r="O32" s="10"/>
      <c r="P32" s="10">
        <f t="shared" ref="P32" si="11">SUM(D32:O32)</f>
        <v>3.5173146099999997</v>
      </c>
      <c r="Q32" s="10">
        <f t="shared" ref="Q32" si="12">+P32-C32</f>
        <v>3.5173146099999997</v>
      </c>
      <c r="R32" s="10" t="str">
        <f t="shared" ref="R32" si="13">IF(ISNUMBER(+Q32/C32*100), +Q32/C32*100, "")</f>
        <v/>
      </c>
      <c r="S32" s="1"/>
      <c r="T32" s="6"/>
      <c r="U32" s="6" t="e">
        <f>C32-#REF!</f>
        <v>#REF!</v>
      </c>
      <c r="V32" s="6" t="e">
        <f>P32-#REF!</f>
        <v>#REF!</v>
      </c>
    </row>
    <row r="33" spans="1:25" ht="21" customHeight="1" x14ac:dyDescent="0.25">
      <c r="A33" s="1"/>
      <c r="B33" s="7" t="s">
        <v>27</v>
      </c>
      <c r="C33" s="8">
        <f>SUM(C34:C40)</f>
        <v>88.595119110000013</v>
      </c>
      <c r="D33" s="8">
        <f>SUM(D34:D40)</f>
        <v>16.346598629999999</v>
      </c>
      <c r="E33" s="8">
        <f>SUM(E34:E40)</f>
        <v>15.177087790000002</v>
      </c>
      <c r="F33" s="8">
        <f t="shared" ref="F33:O33" si="14">SUM(F34:F40)</f>
        <v>14.188688989999999</v>
      </c>
      <c r="G33" s="8">
        <f t="shared" si="14"/>
        <v>16.364873340000003</v>
      </c>
      <c r="H33" s="8">
        <f t="shared" si="14"/>
        <v>14.880168980000001</v>
      </c>
      <c r="I33" s="8">
        <f t="shared" si="14"/>
        <v>6.1346577499999997</v>
      </c>
      <c r="J33" s="8">
        <f t="shared" si="14"/>
        <v>6.5372626600000006</v>
      </c>
      <c r="K33" s="8">
        <f t="shared" si="14"/>
        <v>0</v>
      </c>
      <c r="L33" s="8">
        <f t="shared" si="14"/>
        <v>0</v>
      </c>
      <c r="M33" s="8">
        <f t="shared" si="14"/>
        <v>0</v>
      </c>
      <c r="N33" s="8">
        <f t="shared" si="14"/>
        <v>0</v>
      </c>
      <c r="O33" s="8">
        <f t="shared" si="14"/>
        <v>0</v>
      </c>
      <c r="P33" s="8">
        <f>SUM(D33:O33)</f>
        <v>89.629338140000002</v>
      </c>
      <c r="Q33" s="8">
        <f t="shared" si="1"/>
        <v>1.0342190299999885</v>
      </c>
      <c r="R33" s="8">
        <f t="shared" si="2"/>
        <v>1.1673544100278237</v>
      </c>
      <c r="S33" s="1"/>
      <c r="T33" s="6"/>
      <c r="U33" s="6" t="e">
        <f>C33-#REF!</f>
        <v>#REF!</v>
      </c>
      <c r="V33" s="6" t="e">
        <f>P33-#REF!</f>
        <v>#REF!</v>
      </c>
      <c r="X33" s="24"/>
      <c r="Y33" s="24"/>
    </row>
    <row r="34" spans="1:25" ht="15" customHeight="1" x14ac:dyDescent="0.25">
      <c r="A34" s="1"/>
      <c r="B34" s="9" t="s">
        <v>28</v>
      </c>
      <c r="C34" s="10">
        <v>8.5287921200000003</v>
      </c>
      <c r="D34" s="10">
        <v>1.0556147699999998</v>
      </c>
      <c r="E34" s="10">
        <v>1.4674724400000001</v>
      </c>
      <c r="F34" s="10">
        <v>1.36012669</v>
      </c>
      <c r="G34" s="10">
        <v>1.4942539300000002</v>
      </c>
      <c r="H34" s="10">
        <v>1.43403258</v>
      </c>
      <c r="I34" s="10">
        <v>1.4850260499999999</v>
      </c>
      <c r="J34" s="10">
        <v>1.6596225899999999</v>
      </c>
      <c r="K34" s="10"/>
      <c r="L34" s="10"/>
      <c r="M34" s="10"/>
      <c r="N34" s="10"/>
      <c r="O34" s="10"/>
      <c r="P34" s="10">
        <f t="shared" si="9"/>
        <v>9.9561490500000005</v>
      </c>
      <c r="Q34" s="10">
        <f t="shared" si="1"/>
        <v>1.4273569300000002</v>
      </c>
      <c r="R34" s="10">
        <f t="shared" si="2"/>
        <v>16.735745342565579</v>
      </c>
      <c r="S34" s="1"/>
      <c r="T34" s="6"/>
      <c r="U34" s="6" t="e">
        <f>C34-#REF!</f>
        <v>#REF!</v>
      </c>
      <c r="V34" s="6" t="e">
        <f>P34-#REF!</f>
        <v>#REF!</v>
      </c>
    </row>
    <row r="35" spans="1:25" ht="15" customHeight="1" x14ac:dyDescent="0.25">
      <c r="A35" s="1"/>
      <c r="B35" s="9" t="s">
        <v>29</v>
      </c>
      <c r="C35" s="10">
        <v>63.389417940000001</v>
      </c>
      <c r="D35" s="10">
        <v>10.052885</v>
      </c>
      <c r="E35" s="10">
        <v>9.105147800000001</v>
      </c>
      <c r="F35" s="10">
        <v>8.5397081999999997</v>
      </c>
      <c r="G35" s="10">
        <v>9.7705795999999996</v>
      </c>
      <c r="H35" s="10">
        <v>8.9555576000000006</v>
      </c>
      <c r="I35" s="10">
        <v>0</v>
      </c>
      <c r="J35" s="10">
        <v>0</v>
      </c>
      <c r="K35" s="10"/>
      <c r="L35" s="10"/>
      <c r="M35" s="10"/>
      <c r="N35" s="10"/>
      <c r="O35" s="10"/>
      <c r="P35" s="10">
        <f t="shared" si="9"/>
        <v>46.423878199999997</v>
      </c>
      <c r="Q35" s="10">
        <f t="shared" si="1"/>
        <v>-16.965539740000004</v>
      </c>
      <c r="R35" s="10">
        <f t="shared" si="2"/>
        <v>-26.763993567598931</v>
      </c>
      <c r="S35" s="1"/>
      <c r="T35" s="6"/>
      <c r="U35" s="6" t="e">
        <f>C35-#REF!</f>
        <v>#REF!</v>
      </c>
      <c r="V35" s="6" t="e">
        <f>P35-#REF!</f>
        <v>#REF!</v>
      </c>
      <c r="Y35" s="24"/>
    </row>
    <row r="36" spans="1:25" ht="15" customHeight="1" x14ac:dyDescent="0.25">
      <c r="A36" s="1"/>
      <c r="B36" s="9" t="s">
        <v>30</v>
      </c>
      <c r="C36" s="10">
        <v>15.7519217</v>
      </c>
      <c r="D36" s="10">
        <v>5.0864925000000003</v>
      </c>
      <c r="E36" s="10">
        <v>4.5588239000000002</v>
      </c>
      <c r="F36" s="10">
        <v>4.2888541</v>
      </c>
      <c r="G36" s="10">
        <v>4.9027897999999999</v>
      </c>
      <c r="H36" s="10">
        <v>4.4905788000000006</v>
      </c>
      <c r="I36" s="10">
        <v>4.6496316999999996</v>
      </c>
      <c r="J36" s="10">
        <v>4.6788415000000008</v>
      </c>
      <c r="K36" s="10"/>
      <c r="L36" s="10"/>
      <c r="M36" s="10"/>
      <c r="N36" s="10"/>
      <c r="O36" s="10"/>
      <c r="P36" s="10">
        <f t="shared" si="9"/>
        <v>32.6560123</v>
      </c>
      <c r="Q36" s="10">
        <f t="shared" si="1"/>
        <v>16.9040906</v>
      </c>
      <c r="R36" s="10">
        <f t="shared" si="2"/>
        <v>107.31446563754821</v>
      </c>
      <c r="S36" s="1"/>
      <c r="T36" s="6"/>
      <c r="U36" s="6" t="e">
        <f>C36-#REF!</f>
        <v>#REF!</v>
      </c>
      <c r="V36" s="6" t="e">
        <f>P36-#REF!</f>
        <v>#REF!</v>
      </c>
      <c r="Y36" s="24"/>
    </row>
    <row r="37" spans="1:25" ht="15" customHeight="1" x14ac:dyDescent="0.25">
      <c r="A37" s="1"/>
      <c r="B37" s="9" t="s">
        <v>31</v>
      </c>
      <c r="C37" s="10">
        <v>0.92498649999999993</v>
      </c>
      <c r="D37" s="10">
        <v>0.15160636</v>
      </c>
      <c r="E37" s="10">
        <v>4.5643650000000001E-2</v>
      </c>
      <c r="F37" s="10">
        <v>0</v>
      </c>
      <c r="G37" s="10">
        <v>0.19725001</v>
      </c>
      <c r="H37" s="10">
        <v>0</v>
      </c>
      <c r="I37" s="10">
        <v>0</v>
      </c>
      <c r="J37" s="10">
        <v>0.19879857000000001</v>
      </c>
      <c r="K37" s="10"/>
      <c r="L37" s="10"/>
      <c r="M37" s="10"/>
      <c r="N37" s="10"/>
      <c r="O37" s="10"/>
      <c r="P37" s="10">
        <f t="shared" si="9"/>
        <v>0.59329859000000007</v>
      </c>
      <c r="Q37" s="10">
        <f t="shared" si="1"/>
        <v>-0.33168790999999986</v>
      </c>
      <c r="R37" s="10">
        <f t="shared" si="2"/>
        <v>-35.858675775268061</v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 x14ac:dyDescent="0.25">
      <c r="A38" s="21"/>
      <c r="B38" s="9" t="s">
        <v>32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>
        <f t="shared" si="9"/>
        <v>0</v>
      </c>
      <c r="Q38" s="10">
        <f t="shared" si="1"/>
        <v>0</v>
      </c>
      <c r="R38" s="10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 x14ac:dyDescent="0.25">
      <c r="A39" s="21"/>
      <c r="B39" s="9" t="s">
        <v>33</v>
      </c>
      <c r="C39" s="10">
        <v>8.4999999999999991E-7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>
        <f t="shared" si="9"/>
        <v>0</v>
      </c>
      <c r="Q39" s="10">
        <f t="shared" si="1"/>
        <v>-8.4999999999999991E-7</v>
      </c>
      <c r="R39" s="10">
        <f t="shared" si="2"/>
        <v>-100</v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15" hidden="1" customHeight="1" x14ac:dyDescent="0.25">
      <c r="A40" s="21"/>
      <c r="B40" s="9" t="s">
        <v>34</v>
      </c>
      <c r="C40" s="10">
        <v>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>
        <f t="shared" si="9"/>
        <v>0</v>
      </c>
      <c r="Q40" s="10">
        <f t="shared" si="1"/>
        <v>0</v>
      </c>
      <c r="R40" s="10" t="str">
        <f t="shared" si="2"/>
        <v/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21" customHeight="1" x14ac:dyDescent="0.4">
      <c r="A41" s="1"/>
      <c r="B41" s="3" t="s">
        <v>35</v>
      </c>
      <c r="C41" s="5">
        <f>SUM(C42:C43,C45:C47)</f>
        <v>152.20795479999998</v>
      </c>
      <c r="D41" s="5">
        <f t="shared" ref="D41:O41" si="15">SUM(D42:D43,D45:D48)</f>
        <v>17.765962609999999</v>
      </c>
      <c r="E41" s="5">
        <f t="shared" si="15"/>
        <v>24.457966549999998</v>
      </c>
      <c r="F41" s="5">
        <f t="shared" si="15"/>
        <v>36.54167348</v>
      </c>
      <c r="G41" s="5">
        <f t="shared" si="15"/>
        <v>17.58616902</v>
      </c>
      <c r="H41" s="5">
        <f t="shared" si="15"/>
        <v>23.270598900000003</v>
      </c>
      <c r="I41" s="5">
        <f t="shared" si="15"/>
        <v>30.84785424</v>
      </c>
      <c r="J41" s="5">
        <f t="shared" si="15"/>
        <v>21.284756759999997</v>
      </c>
      <c r="K41" s="5">
        <f t="shared" si="15"/>
        <v>0</v>
      </c>
      <c r="L41" s="5">
        <f t="shared" si="15"/>
        <v>0</v>
      </c>
      <c r="M41" s="5">
        <f t="shared" si="15"/>
        <v>0</v>
      </c>
      <c r="N41" s="5">
        <f t="shared" si="15"/>
        <v>0</v>
      </c>
      <c r="O41" s="5">
        <f t="shared" si="15"/>
        <v>0</v>
      </c>
      <c r="P41" s="5">
        <f>SUM(D41:O41)</f>
        <v>171.75498156</v>
      </c>
      <c r="Q41" s="5">
        <f t="shared" si="1"/>
        <v>19.547026760000023</v>
      </c>
      <c r="R41" s="5">
        <f t="shared" si="2"/>
        <v>12.842316149431648</v>
      </c>
      <c r="S41" s="1"/>
      <c r="T41" s="6"/>
      <c r="U41" s="6" t="e">
        <f>C41-#REF!</f>
        <v>#REF!</v>
      </c>
      <c r="V41" s="6" t="e">
        <f>P41-#REF!</f>
        <v>#REF!</v>
      </c>
    </row>
    <row r="42" spans="1:25" ht="21" customHeight="1" x14ac:dyDescent="0.25">
      <c r="A42" s="1"/>
      <c r="B42" s="7" t="s">
        <v>59</v>
      </c>
      <c r="C42" s="8">
        <v>31.2148167</v>
      </c>
      <c r="D42" s="8">
        <v>4.5988251600000005</v>
      </c>
      <c r="E42" s="8">
        <v>4.3859761600000002</v>
      </c>
      <c r="F42" s="8">
        <v>4.6670437700000003</v>
      </c>
      <c r="G42" s="8">
        <v>3.6552285499999999</v>
      </c>
      <c r="H42" s="8">
        <v>4.2429778100000002</v>
      </c>
      <c r="I42" s="8">
        <v>4.4060126099999994</v>
      </c>
      <c r="J42" s="8">
        <v>4.2189906499999994</v>
      </c>
      <c r="K42" s="8"/>
      <c r="L42" s="8"/>
      <c r="M42" s="8"/>
      <c r="N42" s="8"/>
      <c r="O42" s="8"/>
      <c r="P42" s="8">
        <f t="shared" si="9"/>
        <v>30.175054710000001</v>
      </c>
      <c r="Q42" s="8">
        <f t="shared" si="1"/>
        <v>-1.0397619899999988</v>
      </c>
      <c r="R42" s="8">
        <f t="shared" si="2"/>
        <v>-3.3309886134939211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21" customHeight="1" x14ac:dyDescent="0.25">
      <c r="A43" s="1"/>
      <c r="B43" s="7" t="s">
        <v>60</v>
      </c>
      <c r="C43" s="8">
        <v>10.549799510000001</v>
      </c>
      <c r="D43" s="8">
        <v>1.30118965</v>
      </c>
      <c r="E43" s="8">
        <v>1.3433796</v>
      </c>
      <c r="F43" s="8">
        <v>1.3631245699999999</v>
      </c>
      <c r="G43" s="8">
        <v>1.1844358800000001</v>
      </c>
      <c r="H43" s="8">
        <v>1.3826508200000001</v>
      </c>
      <c r="I43" s="8">
        <v>1.2670347200000001</v>
      </c>
      <c r="J43" s="8">
        <v>1.1636710000000001</v>
      </c>
      <c r="K43" s="8"/>
      <c r="L43" s="8"/>
      <c r="M43" s="8"/>
      <c r="N43" s="8"/>
      <c r="O43" s="8"/>
      <c r="P43" s="8">
        <f t="shared" si="9"/>
        <v>9.0054862400000015</v>
      </c>
      <c r="Q43" s="8">
        <f t="shared" si="1"/>
        <v>-1.54431327</v>
      </c>
      <c r="R43" s="8">
        <f t="shared" si="2"/>
        <v>-14.638318657488874</v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15" customHeight="1" x14ac:dyDescent="0.25">
      <c r="A44" s="1"/>
      <c r="B44" s="11" t="s">
        <v>63</v>
      </c>
      <c r="C44" s="10">
        <v>3.9945888900000002</v>
      </c>
      <c r="D44" s="10">
        <v>0.73538136999999992</v>
      </c>
      <c r="E44" s="10">
        <v>0.56376111000000007</v>
      </c>
      <c r="F44" s="10">
        <v>0.59312399000000005</v>
      </c>
      <c r="G44" s="10">
        <v>0.43280349000000001</v>
      </c>
      <c r="H44" s="10">
        <v>0.53308886</v>
      </c>
      <c r="I44" s="10">
        <v>0.51160285999999999</v>
      </c>
      <c r="J44" s="10">
        <v>0.49167358999999999</v>
      </c>
      <c r="K44" s="10"/>
      <c r="L44" s="10"/>
      <c r="M44" s="10"/>
      <c r="N44" s="10"/>
      <c r="O44" s="10"/>
      <c r="P44" s="10">
        <f t="shared" si="9"/>
        <v>3.8614352699999999</v>
      </c>
      <c r="Q44" s="10">
        <f t="shared" si="1"/>
        <v>-0.13315362000000031</v>
      </c>
      <c r="R44" s="10">
        <f t="shared" si="2"/>
        <v>-3.3333497805828096</v>
      </c>
      <c r="S44" s="1"/>
      <c r="T44" s="6"/>
      <c r="U44" s="6" t="e">
        <f>C44-#REF!</f>
        <v>#REF!</v>
      </c>
      <c r="V44" s="6" t="e">
        <f>P44-#REF!</f>
        <v>#REF!</v>
      </c>
    </row>
    <row r="45" spans="1:25" ht="21" customHeight="1" x14ac:dyDescent="0.25">
      <c r="A45" s="1"/>
      <c r="B45" s="7" t="s">
        <v>64</v>
      </c>
      <c r="C45" s="8">
        <v>85.366892190000002</v>
      </c>
      <c r="D45" s="8">
        <v>6.1905871999999995</v>
      </c>
      <c r="E45" s="8">
        <v>10.829319659999999</v>
      </c>
      <c r="F45" s="8">
        <v>14.84703556</v>
      </c>
      <c r="G45" s="8">
        <v>8.3565751800000001</v>
      </c>
      <c r="H45" s="8">
        <v>10.68154135</v>
      </c>
      <c r="I45" s="8">
        <v>21.03586765</v>
      </c>
      <c r="J45" s="8">
        <v>11.79370147</v>
      </c>
      <c r="K45" s="8"/>
      <c r="L45" s="8"/>
      <c r="M45" s="8"/>
      <c r="N45" s="8"/>
      <c r="O45" s="8"/>
      <c r="P45" s="8">
        <f t="shared" si="9"/>
        <v>83.734628069999999</v>
      </c>
      <c r="Q45" s="8">
        <f t="shared" si="1"/>
        <v>-1.6322641200000021</v>
      </c>
      <c r="R45" s="8">
        <f t="shared" si="2"/>
        <v>-1.9120575648544085</v>
      </c>
      <c r="S45" s="1"/>
      <c r="T45" s="6"/>
      <c r="U45" s="6" t="e">
        <f>C45-#REF!</f>
        <v>#REF!</v>
      </c>
      <c r="V45" s="6" t="e">
        <f>P45-#REF!</f>
        <v>#REF!</v>
      </c>
    </row>
    <row r="46" spans="1:25" ht="21" customHeight="1" x14ac:dyDescent="0.25">
      <c r="A46" s="1"/>
      <c r="B46" s="7" t="s">
        <v>61</v>
      </c>
      <c r="C46" s="8">
        <v>11.29299091</v>
      </c>
      <c r="D46" s="8">
        <v>1.1964278300000002</v>
      </c>
      <c r="E46" s="8">
        <v>3.83007571</v>
      </c>
      <c r="F46" s="8">
        <v>11.908184279999999</v>
      </c>
      <c r="G46" s="8">
        <v>8.1424400000000008E-2</v>
      </c>
      <c r="H46" s="8">
        <v>2.8826941700000002</v>
      </c>
      <c r="I46" s="8">
        <v>0</v>
      </c>
      <c r="J46" s="8">
        <v>0</v>
      </c>
      <c r="K46" s="8"/>
      <c r="L46" s="8"/>
      <c r="M46" s="8"/>
      <c r="N46" s="8"/>
      <c r="O46" s="8"/>
      <c r="P46" s="8">
        <f t="shared" si="9"/>
        <v>19.898806390000001</v>
      </c>
      <c r="Q46" s="8">
        <f t="shared" si="1"/>
        <v>8.6058154800000004</v>
      </c>
      <c r="R46" s="8">
        <f t="shared" si="2"/>
        <v>76.204927008127726</v>
      </c>
      <c r="S46" s="1"/>
      <c r="T46" s="6"/>
      <c r="U46" s="6" t="e">
        <f>C46-#REF!</f>
        <v>#REF!</v>
      </c>
      <c r="V46" s="6" t="e">
        <f>P46-#REF!</f>
        <v>#REF!</v>
      </c>
    </row>
    <row r="47" spans="1:25" ht="21" customHeight="1" x14ac:dyDescent="0.25">
      <c r="A47" s="1"/>
      <c r="B47" s="7" t="s">
        <v>65</v>
      </c>
      <c r="C47" s="8">
        <v>13.78345549</v>
      </c>
      <c r="D47" s="8">
        <v>4.4789327700000001</v>
      </c>
      <c r="E47" s="8">
        <v>4.0692154199999999</v>
      </c>
      <c r="F47" s="8">
        <v>3.7562853</v>
      </c>
      <c r="G47" s="8">
        <v>4.3085050100000002</v>
      </c>
      <c r="H47" s="8">
        <v>4.0807347500000004</v>
      </c>
      <c r="I47" s="8">
        <v>4.1389392599999999</v>
      </c>
      <c r="J47" s="8">
        <v>4.1083936400000001</v>
      </c>
      <c r="K47" s="8"/>
      <c r="L47" s="8"/>
      <c r="M47" s="8"/>
      <c r="N47" s="8"/>
      <c r="O47" s="8"/>
      <c r="P47" s="8">
        <f t="shared" si="9"/>
        <v>28.94100615</v>
      </c>
      <c r="Q47" s="8">
        <f t="shared" si="1"/>
        <v>15.15755066</v>
      </c>
      <c r="R47" s="8">
        <f t="shared" si="2"/>
        <v>109.96916318260625</v>
      </c>
      <c r="S47" s="1"/>
      <c r="T47" s="6"/>
      <c r="U47" s="6" t="e">
        <f>C47-#REF!</f>
        <v>#REF!</v>
      </c>
      <c r="V47" s="6" t="e">
        <f>P47-#REF!</f>
        <v>#REF!</v>
      </c>
    </row>
    <row r="48" spans="1:25" ht="6" hidden="1" customHeight="1" x14ac:dyDescent="0.25">
      <c r="A48" s="1"/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2"/>
      <c r="S48" s="1"/>
      <c r="T48" s="6"/>
      <c r="U48" s="6"/>
      <c r="V48" s="6"/>
    </row>
    <row r="49" spans="1:26" ht="6" customHeight="1" x14ac:dyDescent="0.2">
      <c r="A49" s="1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1"/>
      <c r="T49" s="1"/>
      <c r="U49" s="6"/>
      <c r="V49" s="6"/>
    </row>
    <row r="50" spans="1:26" ht="21" customHeight="1" x14ac:dyDescent="0.2">
      <c r="A50" s="1"/>
      <c r="B50" s="12" t="s">
        <v>68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6" ht="21" customHeight="1" x14ac:dyDescent="0.2">
      <c r="A52" s="1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1"/>
      <c r="T52" s="1"/>
      <c r="U52" s="1"/>
      <c r="V52" s="1"/>
    </row>
    <row r="53" spans="1:26" ht="36" customHeight="1" x14ac:dyDescent="0.2">
      <c r="A53" s="1"/>
      <c r="B53" s="35" t="s">
        <v>58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1"/>
      <c r="T53" s="1"/>
      <c r="U53" s="1"/>
    </row>
    <row r="54" spans="1:26" ht="24" customHeight="1" x14ac:dyDescent="0.2">
      <c r="A54" s="1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1"/>
      <c r="T54" s="1"/>
      <c r="U54" s="1"/>
    </row>
    <row r="56" spans="1:26" ht="15" x14ac:dyDescent="0.25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P56" s="14"/>
      <c r="Q56" s="14"/>
      <c r="R56" s="14"/>
      <c r="S56" s="14"/>
      <c r="X56" s="14"/>
      <c r="Y56" s="14"/>
      <c r="Z56" s="14"/>
    </row>
    <row r="57" spans="1:26" ht="15" x14ac:dyDescent="0.25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V57" s="14"/>
      <c r="W57" s="14"/>
      <c r="X57" s="14"/>
      <c r="Y57" s="14"/>
      <c r="Z57" s="14"/>
    </row>
    <row r="64" spans="1:26" x14ac:dyDescent="0.2">
      <c r="U64" s="15"/>
    </row>
    <row r="65" spans="21:21" x14ac:dyDescent="0.2">
      <c r="U65" s="15"/>
    </row>
    <row r="66" spans="21:21" x14ac:dyDescent="0.2">
      <c r="U66" s="15"/>
    </row>
    <row r="67" spans="21:21" x14ac:dyDescent="0.2">
      <c r="U67" s="15"/>
    </row>
    <row r="68" spans="21:21" x14ac:dyDescent="0.2">
      <c r="U68" s="15"/>
    </row>
    <row r="69" spans="21:21" x14ac:dyDescent="0.2">
      <c r="U69" s="15"/>
    </row>
    <row r="70" spans="21:21" x14ac:dyDescent="0.2">
      <c r="U70" s="15"/>
    </row>
    <row r="71" spans="21:21" x14ac:dyDescent="0.2">
      <c r="U71" s="15"/>
    </row>
    <row r="72" spans="21:21" x14ac:dyDescent="0.2">
      <c r="U72" s="15"/>
    </row>
  </sheetData>
  <mergeCells count="8">
    <mergeCell ref="B53:R53"/>
    <mergeCell ref="B54:R54"/>
    <mergeCell ref="B2:R2"/>
    <mergeCell ref="B3:R3"/>
    <mergeCell ref="B5:B6"/>
    <mergeCell ref="D5:P5"/>
    <mergeCell ref="Q5:R5"/>
    <mergeCell ref="B52:R52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O12 P10:P32 P33:P40 P42 P47 P43:P46 P48:P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>
    <tabColor rgb="FF002060"/>
    <pageSetUpPr fitToPage="1"/>
  </sheetPr>
  <dimension ref="A1:S54"/>
  <sheetViews>
    <sheetView showGridLines="0" tabSelected="1" zoomScale="80" zoomScaleNormal="80" zoomScaleSheetLayoutView="50" workbookViewId="0">
      <selection activeCell="P17" sqref="P17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7" width="12.42578125" style="2" customWidth="1"/>
    <col min="8" max="9" width="12" style="2" customWidth="1"/>
    <col min="10" max="10" width="1.7109375" style="2" customWidth="1"/>
    <col min="11" max="11" width="12.42578125" style="2" customWidth="1"/>
    <col min="12" max="12" width="13.42578125" style="2" hidden="1" customWidth="1"/>
    <col min="13" max="13" width="12.42578125" style="2" hidden="1" customWidth="1"/>
    <col min="14" max="14" width="13" style="2" hidden="1" customWidth="1"/>
    <col min="15" max="15" width="11.5703125" style="2" customWidth="1"/>
    <col min="16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7" t="s">
        <v>69</v>
      </c>
      <c r="C2" s="37"/>
      <c r="D2" s="37"/>
      <c r="E2" s="37"/>
      <c r="F2" s="37"/>
      <c r="G2" s="37"/>
      <c r="H2" s="37"/>
      <c r="I2" s="37"/>
      <c r="J2" s="1"/>
      <c r="K2" s="1"/>
    </row>
    <row r="3" spans="1:19" ht="16.5" customHeight="1" x14ac:dyDescent="0.25">
      <c r="A3" s="1"/>
      <c r="B3" s="37" t="s">
        <v>0</v>
      </c>
      <c r="C3" s="37"/>
      <c r="D3" s="37"/>
      <c r="E3" s="37"/>
      <c r="F3" s="37"/>
      <c r="G3" s="37"/>
      <c r="H3" s="37"/>
      <c r="I3" s="37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8" t="s">
        <v>1</v>
      </c>
      <c r="C5" s="16" t="s">
        <v>38</v>
      </c>
      <c r="D5" s="16" t="s">
        <v>39</v>
      </c>
      <c r="E5" s="16" t="s">
        <v>40</v>
      </c>
      <c r="F5" s="43" t="s">
        <v>41</v>
      </c>
      <c r="G5" s="44"/>
      <c r="H5" s="42" t="s">
        <v>42</v>
      </c>
      <c r="I5" s="42"/>
      <c r="J5" s="1"/>
      <c r="K5" s="1"/>
      <c r="L5" s="1"/>
      <c r="M5" s="1"/>
    </row>
    <row r="6" spans="1:19" ht="30.75" customHeight="1" x14ac:dyDescent="0.2">
      <c r="A6" s="1"/>
      <c r="B6" s="38"/>
      <c r="C6" s="23" t="s">
        <v>66</v>
      </c>
      <c r="D6" s="23" t="s">
        <v>66</v>
      </c>
      <c r="E6" s="23" t="s">
        <v>66</v>
      </c>
      <c r="F6" s="17" t="s">
        <v>43</v>
      </c>
      <c r="G6" s="17" t="s">
        <v>4</v>
      </c>
      <c r="H6" s="17" t="s">
        <v>3</v>
      </c>
      <c r="I6" s="22" t="s">
        <v>4</v>
      </c>
      <c r="J6" s="1"/>
      <c r="K6" s="1"/>
      <c r="L6" s="1"/>
      <c r="M6" s="1"/>
    </row>
    <row r="7" spans="1:19" ht="21" customHeight="1" x14ac:dyDescent="0.4">
      <c r="A7" s="1"/>
      <c r="B7" s="3" t="s">
        <v>36</v>
      </c>
      <c r="C7" s="4">
        <f>+C8+C41</f>
        <v>4299.9747457000003</v>
      </c>
      <c r="D7" s="4">
        <f>+D8+D41</f>
        <v>4426.1858329300003</v>
      </c>
      <c r="E7" s="4">
        <f>+E8+E41</f>
        <v>4377.0565550999991</v>
      </c>
      <c r="F7" s="5">
        <f t="shared" ref="F7:F47" si="0">+E7-D7</f>
        <v>-49.129277830001229</v>
      </c>
      <c r="G7" s="5">
        <f t="shared" ref="G7:G47" si="1">IF(ISNUMBER(+F7/D7*100), +F7/D7*100, "")</f>
        <v>-1.1099687108590999</v>
      </c>
      <c r="H7" s="5">
        <f t="shared" ref="H7:H47" si="2">+E7-C7</f>
        <v>77.081809399998747</v>
      </c>
      <c r="I7" s="5">
        <f t="shared" ref="I7:I47" si="3">IF(ISNUMBER(+H7/C7*100), +H7/C7*100, "")</f>
        <v>1.792610746774292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 x14ac:dyDescent="0.4">
      <c r="A8" s="1"/>
      <c r="B8" s="3" t="s">
        <v>5</v>
      </c>
      <c r="C8" s="5">
        <f>+C9+C12+C16+C17+C24+C33</f>
        <v>4147.7667909000002</v>
      </c>
      <c r="D8" s="5">
        <f>+D9+D12+D16+D17+D24+D33</f>
        <v>4128.9576692099999</v>
      </c>
      <c r="E8" s="5">
        <f>+E9+E12+E16+E17+E24+E33</f>
        <v>4205.3015735399995</v>
      </c>
      <c r="F8" s="5">
        <f t="shared" si="0"/>
        <v>76.343904329999532</v>
      </c>
      <c r="G8" s="5">
        <f t="shared" si="1"/>
        <v>1.8489873340020588</v>
      </c>
      <c r="H8" s="5">
        <f t="shared" si="2"/>
        <v>57.534782639999321</v>
      </c>
      <c r="I8" s="5">
        <f t="shared" si="3"/>
        <v>1.3871267489345798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 x14ac:dyDescent="0.25">
      <c r="A9" s="1"/>
      <c r="B9" s="7" t="s">
        <v>6</v>
      </c>
      <c r="C9" s="8">
        <f>SUM(C10:C11)</f>
        <v>1798.1309574099998</v>
      </c>
      <c r="D9" s="8">
        <f>SUM(D10:D11)</f>
        <v>1756.5150257700002</v>
      </c>
      <c r="E9" s="8">
        <f>SUM(E10:E11)</f>
        <v>1813.12129768</v>
      </c>
      <c r="F9" s="8">
        <f t="shared" si="0"/>
        <v>56.606271909999805</v>
      </c>
      <c r="G9" s="8">
        <f t="shared" si="1"/>
        <v>3.2226466087408174</v>
      </c>
      <c r="H9" s="8">
        <f t="shared" si="2"/>
        <v>14.990340270000161</v>
      </c>
      <c r="I9" s="8">
        <f t="shared" si="3"/>
        <v>0.83366232076845048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S9" s="24"/>
    </row>
    <row r="10" spans="1:19" ht="15" customHeight="1" x14ac:dyDescent="0.25">
      <c r="A10" s="1"/>
      <c r="B10" s="9" t="s">
        <v>7</v>
      </c>
      <c r="C10" s="10">
        <v>771.83900769999991</v>
      </c>
      <c r="D10" s="10">
        <v>760.64734134000003</v>
      </c>
      <c r="E10" s="10">
        <v>870.96555645000001</v>
      </c>
      <c r="F10" s="10">
        <f>+E10-D10</f>
        <v>110.31821510999998</v>
      </c>
      <c r="G10" s="10">
        <f>IF(ISNUMBER(+F10/D10*100), +F10/D10*100, "")</f>
        <v>14.503201301625152</v>
      </c>
      <c r="H10" s="10">
        <f>+E10-C10</f>
        <v>99.126548750000097</v>
      </c>
      <c r="I10" s="10">
        <f>IF(ISNUMBER(+H10/C10*100), +H10/C10*100, "")</f>
        <v>12.842904771733021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 x14ac:dyDescent="0.25">
      <c r="A11" s="1"/>
      <c r="B11" s="9" t="s">
        <v>8</v>
      </c>
      <c r="C11" s="10">
        <v>1026.2919497099999</v>
      </c>
      <c r="D11" s="10">
        <v>995.86768443000005</v>
      </c>
      <c r="E11" s="10">
        <v>942.15574122999999</v>
      </c>
      <c r="F11" s="10">
        <f>+E11-D11</f>
        <v>-53.711943200000064</v>
      </c>
      <c r="G11" s="10">
        <f>IF(ISNUMBER(+F11/D11*100), +F11/D11*100, "")</f>
        <v>-5.3934818891872069</v>
      </c>
      <c r="H11" s="10">
        <f>+E11-C11</f>
        <v>-84.136208479999937</v>
      </c>
      <c r="I11" s="10">
        <f>IF(ISNUMBER(+H11/C11*100), +H11/C11*100, "")</f>
        <v>-8.1980774090427548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 x14ac:dyDescent="0.25">
      <c r="A12" s="1"/>
      <c r="B12" s="7" t="s">
        <v>9</v>
      </c>
      <c r="C12" s="8">
        <f>SUM(C13:C15)</f>
        <v>1909.6393363899999</v>
      </c>
      <c r="D12" s="8">
        <f>SUM(D13:D15)</f>
        <v>1920.13281828</v>
      </c>
      <c r="E12" s="8">
        <f>SUM(E13:E15)</f>
        <v>1943.6767493999998</v>
      </c>
      <c r="F12" s="8">
        <f t="shared" si="0"/>
        <v>23.543931119999797</v>
      </c>
      <c r="G12" s="8">
        <f t="shared" si="1"/>
        <v>1.2261615913158432</v>
      </c>
      <c r="H12" s="8">
        <f t="shared" si="2"/>
        <v>34.037413009999909</v>
      </c>
      <c r="I12" s="8">
        <f t="shared" si="3"/>
        <v>1.7824000774064777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 x14ac:dyDescent="0.25">
      <c r="A13" s="1"/>
      <c r="B13" s="9" t="s">
        <v>7</v>
      </c>
      <c r="C13" s="10">
        <v>737.1677871899999</v>
      </c>
      <c r="D13" s="10">
        <v>704.46491099000002</v>
      </c>
      <c r="E13" s="10">
        <v>723.71317112999998</v>
      </c>
      <c r="F13" s="10">
        <f t="shared" si="0"/>
        <v>19.248260139999957</v>
      </c>
      <c r="G13" s="10">
        <f t="shared" si="1"/>
        <v>2.7323234755511034</v>
      </c>
      <c r="H13" s="10">
        <f t="shared" si="2"/>
        <v>-13.454616059999921</v>
      </c>
      <c r="I13" s="10">
        <f t="shared" si="3"/>
        <v>-1.825176885616149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 x14ac:dyDescent="0.25">
      <c r="A14" s="1"/>
      <c r="B14" s="9" t="s">
        <v>10</v>
      </c>
      <c r="C14" s="10">
        <v>792.48203908000005</v>
      </c>
      <c r="D14" s="10">
        <v>816.52913898999998</v>
      </c>
      <c r="E14" s="10">
        <v>821.23602183999992</v>
      </c>
      <c r="F14" s="10">
        <f t="shared" si="0"/>
        <v>4.7068828499999427</v>
      </c>
      <c r="G14" s="10">
        <f t="shared" si="1"/>
        <v>0.57645007694668293</v>
      </c>
      <c r="H14" s="10">
        <f t="shared" si="2"/>
        <v>28.753982759999872</v>
      </c>
      <c r="I14" s="10">
        <f t="shared" si="3"/>
        <v>3.6283450402712782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 x14ac:dyDescent="0.25">
      <c r="A15" s="1"/>
      <c r="B15" s="9" t="s">
        <v>11</v>
      </c>
      <c r="C15" s="10">
        <v>379.98951011999998</v>
      </c>
      <c r="D15" s="10">
        <v>399.13876829999998</v>
      </c>
      <c r="E15" s="10">
        <v>398.72755642999999</v>
      </c>
      <c r="F15" s="10">
        <f t="shared" si="0"/>
        <v>-0.41121186999998827</v>
      </c>
      <c r="G15" s="10">
        <f t="shared" si="1"/>
        <v>-0.10302478803334732</v>
      </c>
      <c r="H15" s="10">
        <f t="shared" si="2"/>
        <v>18.738046310000016</v>
      </c>
      <c r="I15" s="10">
        <f t="shared" si="3"/>
        <v>4.931200943963578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 x14ac:dyDescent="0.25">
      <c r="A16" s="1"/>
      <c r="B16" s="7" t="s">
        <v>37</v>
      </c>
      <c r="C16" s="8">
        <v>177.98215041999998</v>
      </c>
      <c r="D16" s="8">
        <v>192.40581369</v>
      </c>
      <c r="E16" s="8">
        <v>176.14986623000001</v>
      </c>
      <c r="F16" s="8">
        <f t="shared" si="0"/>
        <v>-16.255947459999987</v>
      </c>
      <c r="G16" s="8">
        <f t="shared" si="1"/>
        <v>-8.4487818472009444</v>
      </c>
      <c r="H16" s="8">
        <f t="shared" si="2"/>
        <v>-1.8322841899999673</v>
      </c>
      <c r="I16" s="8">
        <f t="shared" si="3"/>
        <v>-1.029476374836559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 x14ac:dyDescent="0.25">
      <c r="A17" s="1"/>
      <c r="B17" s="7" t="s">
        <v>12</v>
      </c>
      <c r="C17" s="8">
        <f>SUM(C18:C23)</f>
        <v>134.42779955000003</v>
      </c>
      <c r="D17" s="8">
        <f>SUM(D18:D23)</f>
        <v>149.49715871000001</v>
      </c>
      <c r="E17" s="8">
        <f>SUM(E18:E23)</f>
        <v>133.52153408999999</v>
      </c>
      <c r="F17" s="8">
        <f t="shared" si="0"/>
        <v>-15.975624620000019</v>
      </c>
      <c r="G17" s="8">
        <f t="shared" si="1"/>
        <v>-10.686239630139134</v>
      </c>
      <c r="H17" s="8">
        <f t="shared" si="2"/>
        <v>-0.90626546000004282</v>
      </c>
      <c r="I17" s="8">
        <f t="shared" si="3"/>
        <v>-0.67416521213155767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 x14ac:dyDescent="0.25">
      <c r="A18" s="1"/>
      <c r="B18" s="9" t="s">
        <v>13</v>
      </c>
      <c r="C18" s="10">
        <v>17.885761440000003</v>
      </c>
      <c r="D18" s="10">
        <v>19.907120389999999</v>
      </c>
      <c r="E18" s="10">
        <v>17.94595808</v>
      </c>
      <c r="F18" s="10">
        <f t="shared" si="0"/>
        <v>-1.9611623099999989</v>
      </c>
      <c r="G18" s="10">
        <f t="shared" si="1"/>
        <v>-9.8515620118776965</v>
      </c>
      <c r="H18" s="10">
        <f t="shared" si="2"/>
        <v>6.0196639999997359E-2</v>
      </c>
      <c r="I18" s="10">
        <f t="shared" si="3"/>
        <v>0.33656179638722361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 x14ac:dyDescent="0.25">
      <c r="A19" s="1"/>
      <c r="B19" s="9" t="s">
        <v>14</v>
      </c>
      <c r="C19" s="10">
        <v>61.265400170000007</v>
      </c>
      <c r="D19" s="10">
        <v>68.186542160000002</v>
      </c>
      <c r="E19" s="10">
        <v>58.574688559999998</v>
      </c>
      <c r="F19" s="10">
        <f t="shared" si="0"/>
        <v>-9.6118536000000034</v>
      </c>
      <c r="G19" s="10">
        <f t="shared" si="1"/>
        <v>-14.096408610141498</v>
      </c>
      <c r="H19" s="10">
        <f t="shared" si="2"/>
        <v>-2.6907116100000081</v>
      </c>
      <c r="I19" s="10">
        <f t="shared" si="3"/>
        <v>-4.3918942870425841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 x14ac:dyDescent="0.25">
      <c r="A20" s="1"/>
      <c r="B20" s="9" t="s">
        <v>15</v>
      </c>
      <c r="C20" s="10">
        <v>16.740004260000003</v>
      </c>
      <c r="D20" s="10">
        <v>18.607614249999997</v>
      </c>
      <c r="E20" s="10">
        <v>15.906669369999999</v>
      </c>
      <c r="F20" s="10">
        <f t="shared" si="0"/>
        <v>-2.700944879999998</v>
      </c>
      <c r="G20" s="10">
        <f t="shared" si="1"/>
        <v>-14.515266942402347</v>
      </c>
      <c r="H20" s="10">
        <f t="shared" si="2"/>
        <v>-0.83333489000000327</v>
      </c>
      <c r="I20" s="10">
        <f t="shared" si="3"/>
        <v>-4.9781044082004504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 x14ac:dyDescent="0.25">
      <c r="A21" s="1"/>
      <c r="B21" s="9" t="s">
        <v>16</v>
      </c>
      <c r="C21" s="10">
        <v>37.671478620000002</v>
      </c>
      <c r="D21" s="10">
        <v>41.83357058</v>
      </c>
      <c r="E21" s="10">
        <v>40.094221209999994</v>
      </c>
      <c r="F21" s="10">
        <f t="shared" si="0"/>
        <v>-1.7393493700000064</v>
      </c>
      <c r="G21" s="10">
        <f t="shared" si="1"/>
        <v>-4.1577836791955862</v>
      </c>
      <c r="H21" s="10">
        <f t="shared" si="2"/>
        <v>2.4227425899999915</v>
      </c>
      <c r="I21" s="10">
        <f t="shared" si="3"/>
        <v>6.43123837648821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 x14ac:dyDescent="0.25">
      <c r="A22" s="1"/>
      <c r="B22" s="9" t="s">
        <v>17</v>
      </c>
      <c r="C22" s="10">
        <v>0.86515506000000009</v>
      </c>
      <c r="D22" s="10">
        <v>0.96231133000000002</v>
      </c>
      <c r="E22" s="10">
        <v>0.54682200999999997</v>
      </c>
      <c r="F22" s="10">
        <f t="shared" si="0"/>
        <v>-0.41548932000000005</v>
      </c>
      <c r="G22" s="10">
        <f t="shared" si="1"/>
        <v>-43.176184987866669</v>
      </c>
      <c r="H22" s="10">
        <f t="shared" si="2"/>
        <v>-0.31833305000000012</v>
      </c>
      <c r="I22" s="10">
        <f t="shared" si="3"/>
        <v>-36.794912810196138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" customHeight="1" x14ac:dyDescent="0.25">
      <c r="A23" s="1"/>
      <c r="B23" s="9" t="s">
        <v>18</v>
      </c>
      <c r="C23" s="10">
        <v>0</v>
      </c>
      <c r="D23" s="10">
        <v>0</v>
      </c>
      <c r="E23" s="10">
        <v>0.45317486000000001</v>
      </c>
      <c r="F23" s="10">
        <f t="shared" si="0"/>
        <v>0.45317486000000001</v>
      </c>
      <c r="G23" s="10" t="str">
        <f t="shared" si="1"/>
        <v/>
      </c>
      <c r="H23" s="10">
        <f t="shared" si="2"/>
        <v>0.45317486000000001</v>
      </c>
      <c r="I23" s="10" t="str">
        <f t="shared" si="3"/>
        <v/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 x14ac:dyDescent="0.25">
      <c r="A24" s="1"/>
      <c r="B24" s="7" t="s">
        <v>19</v>
      </c>
      <c r="C24" s="8">
        <f>SUM(C25:C29,C32)</f>
        <v>38.991428020000001</v>
      </c>
      <c r="D24" s="8">
        <f t="shared" ref="D24:E24" si="4">SUM(D25:D29,D32)</f>
        <v>40.736425819999994</v>
      </c>
      <c r="E24" s="8">
        <f t="shared" si="4"/>
        <v>49.202787999999998</v>
      </c>
      <c r="F24" s="8">
        <f t="shared" si="0"/>
        <v>8.4663621800000044</v>
      </c>
      <c r="G24" s="8">
        <f t="shared" si="1"/>
        <v>20.783271996934378</v>
      </c>
      <c r="H24" s="8">
        <f t="shared" si="2"/>
        <v>10.211359979999997</v>
      </c>
      <c r="I24" s="8">
        <f t="shared" si="3"/>
        <v>26.188730442912352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 x14ac:dyDescent="0.25">
      <c r="A25" s="1"/>
      <c r="B25" s="9" t="s">
        <v>20</v>
      </c>
      <c r="C25" s="10">
        <v>25.481045160000001</v>
      </c>
      <c r="D25" s="10">
        <v>26.312177169999998</v>
      </c>
      <c r="E25" s="10">
        <v>31.154206540000001</v>
      </c>
      <c r="F25" s="10">
        <f t="shared" si="0"/>
        <v>4.8420293700000023</v>
      </c>
      <c r="G25" s="10">
        <f t="shared" si="1"/>
        <v>18.402237635890785</v>
      </c>
      <c r="H25" s="10">
        <f t="shared" si="2"/>
        <v>5.6731613799999998</v>
      </c>
      <c r="I25" s="10">
        <f t="shared" si="3"/>
        <v>22.264241299276438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" hidden="1" customHeight="1" x14ac:dyDescent="0.25">
      <c r="A26" s="21"/>
      <c r="B26" s="9" t="s">
        <v>21</v>
      </c>
      <c r="C26" s="10"/>
      <c r="D26" s="10"/>
      <c r="E26" s="10"/>
      <c r="F26" s="10">
        <f t="shared" si="0"/>
        <v>0</v>
      </c>
      <c r="G26" s="10" t="str">
        <f t="shared" si="1"/>
        <v/>
      </c>
      <c r="H26" s="10">
        <f t="shared" si="2"/>
        <v>0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 x14ac:dyDescent="0.25">
      <c r="A27" s="21"/>
      <c r="B27" s="9" t="s">
        <v>22</v>
      </c>
      <c r="C27" s="10"/>
      <c r="D27" s="10"/>
      <c r="E27" s="10"/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 x14ac:dyDescent="0.25">
      <c r="A28" s="1"/>
      <c r="B28" s="9" t="s">
        <v>23</v>
      </c>
      <c r="C28" s="10">
        <v>13.5103706</v>
      </c>
      <c r="D28" s="10">
        <v>14.424248649999999</v>
      </c>
      <c r="E28" s="10">
        <v>14.531249959999998</v>
      </c>
      <c r="F28" s="10">
        <f t="shared" si="0"/>
        <v>0.10700130999999935</v>
      </c>
      <c r="G28" s="10">
        <f t="shared" si="1"/>
        <v>0.74181548444119028</v>
      </c>
      <c r="H28" s="10">
        <f t="shared" si="2"/>
        <v>1.0208793599999986</v>
      </c>
      <c r="I28" s="10">
        <f t="shared" si="3"/>
        <v>7.5562646667886275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 x14ac:dyDescent="0.25">
      <c r="A29" s="21"/>
      <c r="B29" s="9" t="s">
        <v>24</v>
      </c>
      <c r="C29" s="10">
        <f>+C30+C31</f>
        <v>1.226E-5</v>
      </c>
      <c r="D29" s="10">
        <v>0</v>
      </c>
      <c r="E29" s="10">
        <f>+E30+E31</f>
        <v>1.6889999999999999E-5</v>
      </c>
      <c r="F29" s="10">
        <f t="shared" si="0"/>
        <v>1.6889999999999999E-5</v>
      </c>
      <c r="G29" s="10" t="str">
        <f t="shared" si="1"/>
        <v/>
      </c>
      <c r="H29" s="10">
        <f t="shared" si="2"/>
        <v>4.6299999999999997E-6</v>
      </c>
      <c r="I29" s="10">
        <f t="shared" si="3"/>
        <v>37.765089722675363</v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 x14ac:dyDescent="0.25">
      <c r="A30" s="21"/>
      <c r="B30" s="11" t="s">
        <v>25</v>
      </c>
      <c r="C30" s="10">
        <v>1.226E-5</v>
      </c>
      <c r="D30" s="10"/>
      <c r="E30" s="10">
        <v>1.6889999999999999E-5</v>
      </c>
      <c r="F30" s="10">
        <f t="shared" si="0"/>
        <v>1.6889999999999999E-5</v>
      </c>
      <c r="G30" s="10" t="str">
        <f t="shared" si="1"/>
        <v/>
      </c>
      <c r="H30" s="10">
        <f t="shared" si="2"/>
        <v>4.6299999999999997E-6</v>
      </c>
      <c r="I30" s="10">
        <f t="shared" si="3"/>
        <v>37.765089722675363</v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 x14ac:dyDescent="0.25">
      <c r="A31" s="21"/>
      <c r="B31" s="11" t="s">
        <v>26</v>
      </c>
      <c r="C31" s="10"/>
      <c r="D31" s="10"/>
      <c r="E31" s="10"/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15" customHeight="1" x14ac:dyDescent="0.25">
      <c r="A32" s="1"/>
      <c r="B32" s="9" t="s">
        <v>62</v>
      </c>
      <c r="C32" s="10">
        <v>0</v>
      </c>
      <c r="D32" s="10">
        <v>0</v>
      </c>
      <c r="E32" s="10">
        <v>3.5173146100000001</v>
      </c>
      <c r="F32" s="10">
        <f t="shared" ref="F32" si="5">+E32-D32</f>
        <v>3.5173146100000001</v>
      </c>
      <c r="G32" s="10" t="str">
        <f t="shared" ref="G32" si="6">IF(ISNUMBER(+F32/D32*100), +F32/D32*100, "")</f>
        <v/>
      </c>
      <c r="H32" s="10">
        <f t="shared" ref="H32" si="7">+E32-C32</f>
        <v>3.5173146100000001</v>
      </c>
      <c r="I32" s="10" t="str">
        <f t="shared" ref="I32" si="8">IF(ISNUMBER(+H32/C32*100), +H32/C32*100, "")</f>
        <v/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20.25" customHeight="1" x14ac:dyDescent="0.25">
      <c r="A33" s="1"/>
      <c r="B33" s="7" t="s">
        <v>27</v>
      </c>
      <c r="C33" s="8">
        <f>SUM(C34:C40)</f>
        <v>88.595119110000013</v>
      </c>
      <c r="D33" s="8">
        <f>SUM(D34:D40)</f>
        <v>69.670426939999999</v>
      </c>
      <c r="E33" s="8">
        <f>SUM(E34:E40)</f>
        <v>89.629338140000002</v>
      </c>
      <c r="F33" s="8">
        <f t="shared" si="0"/>
        <v>19.958911200000003</v>
      </c>
      <c r="G33" s="8">
        <f t="shared" si="1"/>
        <v>28.647608571695088</v>
      </c>
      <c r="H33" s="8">
        <f t="shared" si="2"/>
        <v>1.0342190299999885</v>
      </c>
      <c r="I33" s="8">
        <f t="shared" si="3"/>
        <v>1.1673544100278237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 x14ac:dyDescent="0.25">
      <c r="A34" s="1"/>
      <c r="B34" s="9" t="s">
        <v>28</v>
      </c>
      <c r="C34" s="10">
        <v>8.5287921200000003</v>
      </c>
      <c r="D34" s="10">
        <v>7.9298590100000004</v>
      </c>
      <c r="E34" s="10">
        <v>9.9561490500000005</v>
      </c>
      <c r="F34" s="10">
        <f t="shared" si="0"/>
        <v>2.0262900400000001</v>
      </c>
      <c r="G34" s="10">
        <f t="shared" si="1"/>
        <v>25.552661622920837</v>
      </c>
      <c r="H34" s="10">
        <f t="shared" si="2"/>
        <v>1.4273569300000002</v>
      </c>
      <c r="I34" s="10">
        <f t="shared" si="3"/>
        <v>16.735745342565579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 x14ac:dyDescent="0.25">
      <c r="A35" s="1"/>
      <c r="B35" s="9" t="s">
        <v>29</v>
      </c>
      <c r="C35" s="10">
        <v>63.389417940000001</v>
      </c>
      <c r="D35" s="10">
        <v>61.740567929999997</v>
      </c>
      <c r="E35" s="10">
        <v>46.423878199999997</v>
      </c>
      <c r="F35" s="10">
        <f t="shared" si="0"/>
        <v>-15.31668973</v>
      </c>
      <c r="G35" s="10">
        <f t="shared" si="1"/>
        <v>-24.808145184808961</v>
      </c>
      <c r="H35" s="10">
        <f t="shared" si="2"/>
        <v>-16.965539740000004</v>
      </c>
      <c r="I35" s="10">
        <f t="shared" si="3"/>
        <v>-26.763993567598931</v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 x14ac:dyDescent="0.25">
      <c r="A36" s="1"/>
      <c r="B36" s="9" t="s">
        <v>30</v>
      </c>
      <c r="C36" s="10">
        <v>15.7519217</v>
      </c>
      <c r="D36" s="10">
        <v>0</v>
      </c>
      <c r="E36" s="10">
        <v>32.6560123</v>
      </c>
      <c r="F36" s="10">
        <f t="shared" si="0"/>
        <v>32.6560123</v>
      </c>
      <c r="G36" s="10" t="str">
        <f t="shared" si="1"/>
        <v/>
      </c>
      <c r="H36" s="10">
        <f t="shared" si="2"/>
        <v>16.9040906</v>
      </c>
      <c r="I36" s="10">
        <f t="shared" si="3"/>
        <v>107.31446563754821</v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customHeight="1" x14ac:dyDescent="0.25">
      <c r="A37" s="1"/>
      <c r="B37" s="9" t="s">
        <v>31</v>
      </c>
      <c r="C37" s="10">
        <v>0.92498649999999993</v>
      </c>
      <c r="D37" s="10">
        <v>0</v>
      </c>
      <c r="E37" s="10">
        <v>0.59329858999999996</v>
      </c>
      <c r="F37" s="10">
        <f t="shared" si="0"/>
        <v>0.59329858999999996</v>
      </c>
      <c r="G37" s="10" t="str">
        <f t="shared" si="1"/>
        <v/>
      </c>
      <c r="H37" s="10">
        <f t="shared" si="2"/>
        <v>-0.33168790999999997</v>
      </c>
      <c r="I37" s="10">
        <f t="shared" si="3"/>
        <v>-35.858675775268075</v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 x14ac:dyDescent="0.25">
      <c r="A38" s="21"/>
      <c r="B38" s="9" t="s">
        <v>32</v>
      </c>
      <c r="C38" s="10"/>
      <c r="D38" s="10"/>
      <c r="E38" s="10"/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 x14ac:dyDescent="0.25">
      <c r="A39" s="21"/>
      <c r="B39" s="9" t="s">
        <v>33</v>
      </c>
      <c r="C39" s="10">
        <v>8.4999999999999991E-7</v>
      </c>
      <c r="D39" s="10">
        <v>0</v>
      </c>
      <c r="E39" s="10">
        <v>0</v>
      </c>
      <c r="F39" s="10">
        <f t="shared" si="0"/>
        <v>0</v>
      </c>
      <c r="G39" s="10" t="str">
        <f t="shared" si="1"/>
        <v/>
      </c>
      <c r="H39" s="10">
        <f t="shared" si="2"/>
        <v>-8.4999999999999991E-7</v>
      </c>
      <c r="I39" s="10">
        <f t="shared" si="3"/>
        <v>-100</v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15" hidden="1" customHeight="1" x14ac:dyDescent="0.25">
      <c r="A40" s="21"/>
      <c r="B40" s="9" t="s">
        <v>34</v>
      </c>
      <c r="C40" s="10">
        <v>0</v>
      </c>
      <c r="D40" s="10">
        <v>0</v>
      </c>
      <c r="E40" s="10">
        <v>0</v>
      </c>
      <c r="F40" s="10">
        <f t="shared" si="0"/>
        <v>0</v>
      </c>
      <c r="G40" s="10" t="str">
        <f t="shared" si="1"/>
        <v/>
      </c>
      <c r="H40" s="10">
        <f t="shared" si="2"/>
        <v>0</v>
      </c>
      <c r="I40" s="10" t="str">
        <f t="shared" si="3"/>
        <v/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21" customHeight="1" x14ac:dyDescent="0.4">
      <c r="A41" s="1"/>
      <c r="B41" s="3" t="s">
        <v>35</v>
      </c>
      <c r="C41" s="5">
        <f>SUM(C42:C43,C45:C47)</f>
        <v>152.20795479999998</v>
      </c>
      <c r="D41" s="5">
        <v>297.22816372</v>
      </c>
      <c r="E41" s="5">
        <f>SUM(E42:E43,E45:E47)</f>
        <v>171.75498156</v>
      </c>
      <c r="F41" s="5">
        <f t="shared" si="0"/>
        <v>-125.47318215999999</v>
      </c>
      <c r="G41" s="5">
        <f t="shared" si="1"/>
        <v>-42.214432370614915</v>
      </c>
      <c r="H41" s="5">
        <f t="shared" si="2"/>
        <v>19.547026760000023</v>
      </c>
      <c r="I41" s="5">
        <f t="shared" si="3"/>
        <v>12.842316149431648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21" customHeight="1" x14ac:dyDescent="0.25">
      <c r="A42" s="1"/>
      <c r="B42" s="7" t="s">
        <v>59</v>
      </c>
      <c r="C42" s="8">
        <v>31.2148167</v>
      </c>
      <c r="D42" s="8"/>
      <c r="E42" s="8">
        <v>30.175054710000001</v>
      </c>
      <c r="F42" s="8">
        <f t="shared" ref="F42" si="9">+E42-D42</f>
        <v>30.175054710000001</v>
      </c>
      <c r="G42" s="8" t="str">
        <f t="shared" ref="G42" si="10">IF(ISNUMBER(+F42/D42*100), +F42/D42*100, "")</f>
        <v/>
      </c>
      <c r="H42" s="8">
        <f t="shared" ref="H42" si="11">+E42-C42</f>
        <v>-1.0397619899999988</v>
      </c>
      <c r="I42" s="8">
        <f t="shared" ref="I42" si="12">IF(ISNUMBER(+H42/C42*100), +H42/C42*100, "")</f>
        <v>-3.3309886134939211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21" customHeight="1" x14ac:dyDescent="0.25">
      <c r="A43" s="1"/>
      <c r="B43" s="7" t="s">
        <v>60</v>
      </c>
      <c r="C43" s="8">
        <v>10.549799510000001</v>
      </c>
      <c r="D43" s="8"/>
      <c r="E43" s="8">
        <v>9.0054862399999998</v>
      </c>
      <c r="F43" s="8">
        <f t="shared" si="0"/>
        <v>9.0054862399999998</v>
      </c>
      <c r="G43" s="8" t="str">
        <f t="shared" si="1"/>
        <v/>
      </c>
      <c r="H43" s="8">
        <f t="shared" si="2"/>
        <v>-1.5443132700000017</v>
      </c>
      <c r="I43" s="8">
        <f t="shared" si="3"/>
        <v>-14.638318657488892</v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15" customHeight="1" x14ac:dyDescent="0.25">
      <c r="A44" s="1"/>
      <c r="B44" s="11" t="s">
        <v>63</v>
      </c>
      <c r="C44" s="10">
        <v>3.9945888900000002</v>
      </c>
      <c r="D44" s="10"/>
      <c r="E44" s="10">
        <v>3.8614352699999999</v>
      </c>
      <c r="F44" s="10">
        <f t="shared" ref="F44" si="13">+E44-D44</f>
        <v>3.8614352699999999</v>
      </c>
      <c r="G44" s="10" t="str">
        <f t="shared" ref="G44" si="14">IF(ISNUMBER(+F44/D44*100), +F44/D44*100, "")</f>
        <v/>
      </c>
      <c r="H44" s="10">
        <f t="shared" ref="H44" si="15">+E44-C44</f>
        <v>-0.13315362000000031</v>
      </c>
      <c r="I44" s="10">
        <f t="shared" ref="I44" si="16">IF(ISNUMBER(+H44/C44*100), +H44/C44*100, "")</f>
        <v>-3.3333497805828096</v>
      </c>
      <c r="J44" s="1"/>
      <c r="K44" s="6"/>
      <c r="L44" s="6" t="e">
        <f>C44-#REF!</f>
        <v>#REF!</v>
      </c>
      <c r="M44" s="6" t="e">
        <f>D44-#REF!</f>
        <v>#REF!</v>
      </c>
      <c r="N44" s="6" t="e">
        <f>E44-#REF!</f>
        <v>#REF!</v>
      </c>
    </row>
    <row r="45" spans="1:14" ht="21" customHeight="1" x14ac:dyDescent="0.25">
      <c r="A45" s="1"/>
      <c r="B45" s="7" t="s">
        <v>64</v>
      </c>
      <c r="C45" s="8">
        <v>85.366892190000002</v>
      </c>
      <c r="D45" s="8"/>
      <c r="E45" s="8">
        <v>83.734628069999999</v>
      </c>
      <c r="F45" s="8">
        <f t="shared" ref="F45" si="17">+E45-D45</f>
        <v>83.734628069999999</v>
      </c>
      <c r="G45" s="8" t="str">
        <f t="shared" ref="G45" si="18">IF(ISNUMBER(+F45/D45*100), +F45/D45*100, "")</f>
        <v/>
      </c>
      <c r="H45" s="8">
        <f t="shared" ref="H45" si="19">+E45-C45</f>
        <v>-1.6322641200000021</v>
      </c>
      <c r="I45" s="8">
        <f t="shared" ref="I45" si="20">IF(ISNUMBER(+H45/C45*100), +H45/C45*100, "")</f>
        <v>-1.9120575648544085</v>
      </c>
      <c r="J45" s="1"/>
      <c r="K45" s="6"/>
      <c r="L45" s="6" t="e">
        <f>C45-#REF!</f>
        <v>#REF!</v>
      </c>
      <c r="M45" s="6" t="e">
        <f>D45-#REF!</f>
        <v>#REF!</v>
      </c>
      <c r="N45" s="6" t="e">
        <f>E45-#REF!</f>
        <v>#REF!</v>
      </c>
    </row>
    <row r="46" spans="1:14" ht="21" customHeight="1" x14ac:dyDescent="0.25">
      <c r="A46" s="1"/>
      <c r="B46" s="7" t="s">
        <v>61</v>
      </c>
      <c r="C46" s="8">
        <v>11.29299091</v>
      </c>
      <c r="D46" s="8"/>
      <c r="E46" s="8">
        <v>19.898806390000001</v>
      </c>
      <c r="F46" s="8">
        <f t="shared" si="0"/>
        <v>19.898806390000001</v>
      </c>
      <c r="G46" s="8" t="str">
        <f t="shared" si="1"/>
        <v/>
      </c>
      <c r="H46" s="8">
        <f t="shared" si="2"/>
        <v>8.6058154800000004</v>
      </c>
      <c r="I46" s="8">
        <f t="shared" si="3"/>
        <v>76.204927008127726</v>
      </c>
      <c r="J46" s="1"/>
      <c r="K46" s="6"/>
      <c r="L46" s="6" t="e">
        <f>C46-#REF!</f>
        <v>#REF!</v>
      </c>
      <c r="M46" s="6" t="e">
        <f>D46-#REF!</f>
        <v>#REF!</v>
      </c>
      <c r="N46" s="6" t="e">
        <f>E46-#REF!</f>
        <v>#REF!</v>
      </c>
    </row>
    <row r="47" spans="1:14" ht="21" customHeight="1" x14ac:dyDescent="0.25">
      <c r="A47" s="1"/>
      <c r="B47" s="7" t="s">
        <v>65</v>
      </c>
      <c r="C47" s="8">
        <v>13.78345549</v>
      </c>
      <c r="D47" s="8"/>
      <c r="E47" s="8">
        <v>28.94100615</v>
      </c>
      <c r="F47" s="8">
        <f t="shared" si="0"/>
        <v>28.94100615</v>
      </c>
      <c r="G47" s="8" t="str">
        <f t="shared" si="1"/>
        <v/>
      </c>
      <c r="H47" s="8">
        <f t="shared" si="2"/>
        <v>15.15755066</v>
      </c>
      <c r="I47" s="8">
        <f t="shared" si="3"/>
        <v>109.96916318260625</v>
      </c>
      <c r="J47" s="1"/>
      <c r="K47" s="6"/>
      <c r="L47" s="6" t="e">
        <f>C47-#REF!</f>
        <v>#REF!</v>
      </c>
      <c r="M47" s="6" t="e">
        <f>D47-#REF!</f>
        <v>#REF!</v>
      </c>
      <c r="N47" s="6" t="e">
        <f>E47-#REF!</f>
        <v>#REF!</v>
      </c>
    </row>
    <row r="48" spans="1:14" ht="6" hidden="1" customHeight="1" x14ac:dyDescent="0.25">
      <c r="A48" s="1"/>
      <c r="B48" s="18"/>
      <c r="C48" s="19"/>
      <c r="D48" s="19"/>
      <c r="E48" s="19"/>
      <c r="F48" s="19"/>
      <c r="G48" s="19"/>
      <c r="H48" s="19"/>
      <c r="I48" s="20"/>
      <c r="J48" s="1"/>
      <c r="K48" s="6"/>
      <c r="L48" s="6"/>
      <c r="M48" s="6"/>
      <c r="N48" s="6"/>
    </row>
    <row r="49" spans="1:14" ht="5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6"/>
      <c r="M49" s="6"/>
      <c r="N49" s="6"/>
    </row>
    <row r="50" spans="1:14" ht="21" customHeight="1" x14ac:dyDescent="0.2">
      <c r="A50" s="1"/>
      <c r="B50" s="12" t="s">
        <v>68</v>
      </c>
      <c r="C50" s="12"/>
      <c r="D50" s="12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4" ht="25.5" customHeight="1" x14ac:dyDescent="0.2">
      <c r="A52" s="1"/>
      <c r="B52" s="36"/>
      <c r="C52" s="36"/>
      <c r="D52" s="36"/>
      <c r="E52" s="36"/>
      <c r="F52" s="36"/>
      <c r="G52" s="36"/>
      <c r="H52" s="36"/>
      <c r="I52" s="36"/>
      <c r="J52" s="1"/>
      <c r="K52" s="1"/>
    </row>
    <row r="53" spans="1:14" ht="34.5" hidden="1" customHeight="1" x14ac:dyDescent="0.2">
      <c r="A53" s="13"/>
      <c r="B53" s="35"/>
      <c r="C53" s="35"/>
      <c r="D53" s="35"/>
      <c r="E53" s="35"/>
      <c r="F53" s="35"/>
      <c r="G53" s="35"/>
      <c r="H53" s="35"/>
      <c r="I53" s="35"/>
      <c r="J53" s="1"/>
      <c r="K53" s="1"/>
    </row>
    <row r="54" spans="1:14" ht="25.5" hidden="1" customHeight="1" x14ac:dyDescent="0.2">
      <c r="A54" s="1"/>
      <c r="B54" s="35"/>
      <c r="C54" s="35"/>
      <c r="D54" s="35"/>
      <c r="E54" s="35"/>
      <c r="F54" s="35"/>
      <c r="G54" s="35"/>
      <c r="H54" s="35"/>
      <c r="I54" s="35"/>
      <c r="J54" s="1"/>
      <c r="K54" s="1"/>
    </row>
  </sheetData>
  <mergeCells count="8">
    <mergeCell ref="B53:I53"/>
    <mergeCell ref="B54:I54"/>
    <mergeCell ref="B2:I2"/>
    <mergeCell ref="B3:I3"/>
    <mergeCell ref="B5:B6"/>
    <mergeCell ref="F5:G5"/>
    <mergeCell ref="H5:I5"/>
    <mergeCell ref="B52:I52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 D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Ings23xmes</vt:lpstr>
      <vt:lpstr>Ings23vrsPto.eIng22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Luis Orlando Mendez Funes</cp:lastModifiedBy>
  <cp:lastPrinted>2023-02-03T14:51:31Z</cp:lastPrinted>
  <dcterms:created xsi:type="dcterms:W3CDTF">2022-01-04T19:07:22Z</dcterms:created>
  <dcterms:modified xsi:type="dcterms:W3CDTF">2023-08-24T19:14:41Z</dcterms:modified>
</cp:coreProperties>
</file>