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n Hand\Minero\publicaciones DPEF\Archivos publicados\"/>
    </mc:Choice>
  </mc:AlternateContent>
  <xr:revisionPtr revIDLastSave="0" documentId="13_ncr:1_{B4ACDAE7-F0CE-4F70-BF41-D93C3E82AEA6}" xr6:coauthVersionLast="36" xr6:coauthVersionMax="36" xr10:uidLastSave="{00000000-0000-0000-0000-000000000000}"/>
  <bookViews>
    <workbookView xWindow="0" yWindow="0" windowWidth="28800" windowHeight="12225" activeTab="1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4" l="1"/>
  <c r="C32" i="14"/>
  <c r="C29" i="14"/>
  <c r="C24" i="14" s="1"/>
  <c r="C17" i="14"/>
  <c r="C12" i="14"/>
  <c r="N37" i="13" l="1"/>
  <c r="M30" i="13"/>
  <c r="M31" i="13"/>
  <c r="M37" i="13"/>
  <c r="L37" i="13"/>
  <c r="U37" i="14"/>
  <c r="M42" i="13" l="1"/>
  <c r="M39" i="13"/>
  <c r="M38" i="13"/>
  <c r="M36" i="13"/>
  <c r="M35" i="13"/>
  <c r="M33" i="13"/>
  <c r="M28" i="13"/>
  <c r="M27" i="13"/>
  <c r="M26" i="13"/>
  <c r="M25" i="13"/>
  <c r="M23" i="13"/>
  <c r="M22" i="13"/>
  <c r="M21" i="13"/>
  <c r="M20" i="13"/>
  <c r="M19" i="13"/>
  <c r="M18" i="13"/>
  <c r="M16" i="13"/>
  <c r="M15" i="13"/>
  <c r="M14" i="13"/>
  <c r="M13" i="13"/>
  <c r="M10" i="13"/>
  <c r="M29" i="13"/>
  <c r="N10" i="13" l="1"/>
  <c r="N41" i="13"/>
  <c r="N11" i="13"/>
  <c r="N19" i="13"/>
  <c r="N26" i="13"/>
  <c r="N34" i="13"/>
  <c r="N42" i="13"/>
  <c r="L14" i="13"/>
  <c r="U14" i="14"/>
  <c r="U23" i="14"/>
  <c r="L23" i="13"/>
  <c r="U31" i="14"/>
  <c r="L31" i="13"/>
  <c r="U41" i="14"/>
  <c r="L41" i="13"/>
  <c r="N13" i="13"/>
  <c r="N20" i="13"/>
  <c r="N27" i="13"/>
  <c r="N35" i="13"/>
  <c r="L10" i="13"/>
  <c r="U10" i="14"/>
  <c r="U15" i="14"/>
  <c r="L15" i="13"/>
  <c r="L18" i="13"/>
  <c r="U18" i="14"/>
  <c r="L25" i="13"/>
  <c r="U25" i="14"/>
  <c r="L33" i="13"/>
  <c r="U33" i="14"/>
  <c r="L42" i="13"/>
  <c r="U42" i="14"/>
  <c r="N25" i="13"/>
  <c r="N33" i="13"/>
  <c r="U16" i="14"/>
  <c r="L16" i="13"/>
  <c r="U22" i="14"/>
  <c r="L22" i="13"/>
  <c r="U30" i="14"/>
  <c r="L30" i="13"/>
  <c r="L39" i="13"/>
  <c r="U39" i="14"/>
  <c r="N38" i="13"/>
  <c r="N14" i="13"/>
  <c r="N21" i="13"/>
  <c r="N28" i="13"/>
  <c r="N36" i="13"/>
  <c r="U11" i="14"/>
  <c r="L11" i="13"/>
  <c r="L19" i="13"/>
  <c r="U19" i="14"/>
  <c r="L26" i="13"/>
  <c r="U26" i="14"/>
  <c r="L34" i="13"/>
  <c r="U34" i="14"/>
  <c r="U38" i="14"/>
  <c r="L38" i="13"/>
  <c r="M43" i="13"/>
  <c r="M41" i="13"/>
  <c r="N18" i="13"/>
  <c r="L13" i="13"/>
  <c r="U13" i="14"/>
  <c r="N15" i="13"/>
  <c r="N22" i="13"/>
  <c r="N30" i="13"/>
  <c r="N39" i="13"/>
  <c r="L20" i="13"/>
  <c r="U20" i="14"/>
  <c r="L27" i="13"/>
  <c r="U27" i="14"/>
  <c r="U35" i="14"/>
  <c r="L35" i="13"/>
  <c r="U40" i="14"/>
  <c r="M34" i="13"/>
  <c r="N16" i="13"/>
  <c r="N23" i="13"/>
  <c r="N31" i="13"/>
  <c r="M11" i="13"/>
  <c r="U21" i="14"/>
  <c r="L21" i="13"/>
  <c r="U28" i="14"/>
  <c r="L28" i="13"/>
  <c r="U36" i="14"/>
  <c r="L36" i="13"/>
  <c r="F29" i="14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9" i="14"/>
  <c r="O24" i="14" s="1"/>
  <c r="P43" i="14"/>
  <c r="P42" i="14"/>
  <c r="P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P39" i="14"/>
  <c r="P38" i="14"/>
  <c r="V38" i="14" s="1"/>
  <c r="P37" i="14"/>
  <c r="P36" i="14"/>
  <c r="P35" i="14"/>
  <c r="P34" i="14"/>
  <c r="P33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P31" i="14"/>
  <c r="V31" i="14" s="1"/>
  <c r="P30" i="14"/>
  <c r="E29" i="14"/>
  <c r="E24" i="14" s="1"/>
  <c r="D29" i="14"/>
  <c r="D24" i="14" s="1"/>
  <c r="P28" i="14"/>
  <c r="P27" i="14"/>
  <c r="P26" i="14"/>
  <c r="P25" i="14"/>
  <c r="P23" i="14"/>
  <c r="V23" i="14" s="1"/>
  <c r="P22" i="14"/>
  <c r="P21" i="14"/>
  <c r="P20" i="14"/>
  <c r="P19" i="14"/>
  <c r="P18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P14" i="14"/>
  <c r="P13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P10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12" i="14" l="1"/>
  <c r="U43" i="14"/>
  <c r="L43" i="13"/>
  <c r="U17" i="14"/>
  <c r="U29" i="14"/>
  <c r="N43" i="13"/>
  <c r="U9" i="14"/>
  <c r="U24" i="14"/>
  <c r="U32" i="14"/>
  <c r="Q43" i="14"/>
  <c r="R43" i="14" s="1"/>
  <c r="V43" i="14"/>
  <c r="Q41" i="14"/>
  <c r="R41" i="14" s="1"/>
  <c r="V41" i="14"/>
  <c r="Q42" i="14"/>
  <c r="R42" i="14" s="1"/>
  <c r="V42" i="14"/>
  <c r="Q36" i="14"/>
  <c r="R36" i="14" s="1"/>
  <c r="V36" i="14"/>
  <c r="Q37" i="14"/>
  <c r="R37" i="14" s="1"/>
  <c r="V37" i="14"/>
  <c r="Q33" i="14"/>
  <c r="R33" i="14" s="1"/>
  <c r="V33" i="14"/>
  <c r="Q39" i="14"/>
  <c r="R39" i="14" s="1"/>
  <c r="V39" i="14"/>
  <c r="Q34" i="14"/>
  <c r="R34" i="14" s="1"/>
  <c r="V34" i="14"/>
  <c r="Q35" i="14"/>
  <c r="R35" i="14" s="1"/>
  <c r="V35" i="14"/>
  <c r="Q30" i="14"/>
  <c r="R30" i="14" s="1"/>
  <c r="V30" i="14"/>
  <c r="Q26" i="14"/>
  <c r="R26" i="14" s="1"/>
  <c r="V26" i="14"/>
  <c r="Q27" i="14"/>
  <c r="R27" i="14" s="1"/>
  <c r="V27" i="14"/>
  <c r="Q28" i="14"/>
  <c r="R28" i="14" s="1"/>
  <c r="V28" i="14"/>
  <c r="Q25" i="14"/>
  <c r="R25" i="14" s="1"/>
  <c r="V25" i="14"/>
  <c r="Q19" i="14"/>
  <c r="R19" i="14" s="1"/>
  <c r="V19" i="14"/>
  <c r="Q20" i="14"/>
  <c r="R20" i="14" s="1"/>
  <c r="V20" i="14"/>
  <c r="Q21" i="14"/>
  <c r="R21" i="14" s="1"/>
  <c r="V21" i="14"/>
  <c r="Q22" i="14"/>
  <c r="R22" i="14" s="1"/>
  <c r="V22" i="14"/>
  <c r="Q18" i="14"/>
  <c r="R18" i="14" s="1"/>
  <c r="V18" i="14"/>
  <c r="Q14" i="14"/>
  <c r="R14" i="14" s="1"/>
  <c r="V14" i="14"/>
  <c r="Q13" i="14"/>
  <c r="R13" i="14" s="1"/>
  <c r="V13" i="14"/>
  <c r="Q15" i="14"/>
  <c r="R15" i="14" s="1"/>
  <c r="V15" i="14"/>
  <c r="Q11" i="14"/>
  <c r="R11" i="14" s="1"/>
  <c r="V11" i="14"/>
  <c r="Q10" i="14"/>
  <c r="R10" i="14" s="1"/>
  <c r="V10" i="14"/>
  <c r="E8" i="14"/>
  <c r="E7" i="14" s="1"/>
  <c r="D8" i="14"/>
  <c r="D7" i="14" s="1"/>
  <c r="P40" i="14"/>
  <c r="V40" i="14" s="1"/>
  <c r="M8" i="14"/>
  <c r="M7" i="14" s="1"/>
  <c r="P17" i="14"/>
  <c r="V17" i="14" s="1"/>
  <c r="C8" i="14"/>
  <c r="P32" i="14"/>
  <c r="V32" i="14" s="1"/>
  <c r="G8" i="14"/>
  <c r="G7" i="14" s="1"/>
  <c r="P29" i="14"/>
  <c r="J8" i="14"/>
  <c r="J7" i="14" s="1"/>
  <c r="P12" i="14"/>
  <c r="V12" i="14" s="1"/>
  <c r="P9" i="14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8" i="14"/>
  <c r="R38" i="14" s="1"/>
  <c r="Q40" i="14" l="1"/>
  <c r="R40" i="14" s="1"/>
  <c r="Q32" i="14"/>
  <c r="R32" i="14" s="1"/>
  <c r="Q29" i="14"/>
  <c r="R29" i="14" s="1"/>
  <c r="V29" i="14"/>
  <c r="Q17" i="14"/>
  <c r="R17" i="14" s="1"/>
  <c r="Q12" i="14"/>
  <c r="R12" i="14" s="1"/>
  <c r="Q9" i="14"/>
  <c r="R9" i="14" s="1"/>
  <c r="V9" i="14"/>
  <c r="C7" i="14"/>
  <c r="U7" i="14" s="1"/>
  <c r="U8" i="14"/>
  <c r="P7" i="14"/>
  <c r="P8" i="14"/>
  <c r="V8" i="14" s="1"/>
  <c r="Q24" i="14"/>
  <c r="R24" i="14" s="1"/>
  <c r="Q7" i="14" l="1"/>
  <c r="R7" i="14" s="1"/>
  <c r="V7" i="14"/>
  <c r="Q8" i="14"/>
  <c r="R8" i="14" s="1"/>
  <c r="H43" i="13" l="1"/>
  <c r="I43" i="13" s="1"/>
  <c r="F43" i="13"/>
  <c r="G43" i="13" s="1"/>
  <c r="H42" i="13"/>
  <c r="I42" i="13" s="1"/>
  <c r="F42" i="13"/>
  <c r="G42" i="13" s="1"/>
  <c r="H41" i="13"/>
  <c r="I41" i="13" s="1"/>
  <c r="F41" i="13"/>
  <c r="G41" i="13" s="1"/>
  <c r="E40" i="13"/>
  <c r="N40" i="13" s="1"/>
  <c r="D40" i="13"/>
  <c r="M40" i="13" s="1"/>
  <c r="C40" i="13"/>
  <c r="L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H33" i="13"/>
  <c r="I33" i="13" s="1"/>
  <c r="F33" i="13"/>
  <c r="G33" i="13" s="1"/>
  <c r="E32" i="13"/>
  <c r="N32" i="13" s="1"/>
  <c r="D32" i="13"/>
  <c r="M32" i="13" s="1"/>
  <c r="C32" i="13"/>
  <c r="L32" i="13" s="1"/>
  <c r="H31" i="13"/>
  <c r="I31" i="13" s="1"/>
  <c r="F31" i="13"/>
  <c r="G31" i="13" s="1"/>
  <c r="H30" i="13"/>
  <c r="I30" i="13" s="1"/>
  <c r="F30" i="13"/>
  <c r="G30" i="13" s="1"/>
  <c r="E29" i="13"/>
  <c r="N29" i="13" s="1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D24" i="13"/>
  <c r="M24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D9" i="13"/>
  <c r="M9" i="13" s="1"/>
  <c r="C9" i="13"/>
  <c r="L9" i="13" s="1"/>
  <c r="H12" i="13" l="1"/>
  <c r="I12" i="13" s="1"/>
  <c r="N12" i="13"/>
  <c r="C24" i="13"/>
  <c r="L24" i="13" s="1"/>
  <c r="L29" i="13"/>
  <c r="H9" i="13"/>
  <c r="I9" i="13" s="1"/>
  <c r="N9" i="13"/>
  <c r="H29" i="13"/>
  <c r="I29" i="13" s="1"/>
  <c r="E24" i="13"/>
  <c r="N24" i="13" s="1"/>
  <c r="D8" i="13"/>
  <c r="M8" i="13" s="1"/>
  <c r="F29" i="13"/>
  <c r="G29" i="13" s="1"/>
  <c r="H32" i="13"/>
  <c r="I32" i="13" s="1"/>
  <c r="H40" i="13"/>
  <c r="I40" i="13" s="1"/>
  <c r="H17" i="13"/>
  <c r="I17" i="13" s="1"/>
  <c r="F32" i="13"/>
  <c r="G32" i="13" s="1"/>
  <c r="F17" i="13"/>
  <c r="G17" i="13" s="1"/>
  <c r="F9" i="13"/>
  <c r="G9" i="13" s="1"/>
  <c r="F12" i="13"/>
  <c r="G12" i="13" s="1"/>
  <c r="F40" i="13"/>
  <c r="G40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<sst xmlns="http://schemas.openxmlformats.org/spreadsheetml/2006/main" count="116" uniqueCount="68">
  <si>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</si>
  <si>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</si>
  <si>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</si>
  <si>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</si>
  <si>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</si>
  <si>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</si>
  <si>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</si>
  <si>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</si>
  <si>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</si>
  <si>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</si>
  <si>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</si>
  <si>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</si>
  <si>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</si>
  <si>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</si>
  <si>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</si>
  <si>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</si>
  <si>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</si>
  <si>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</si>
  <si>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</si>
  <si>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</si>
  <si>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</si>
  <si>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</si>
  <si>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</si>
  <si>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</si>
  <si>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</si>
  <si>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</si>
  <si>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</si>
  <si>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</si>
  <si>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</si>
  <si>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</si>
  <si>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</si>
  <si>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</si>
  <si>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</si>
  <si>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</si>
  <si>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</si>
  <si>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</si>
  <si>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</si>
  <si>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</si>
  <si>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</si>
  <si>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</si>
  <si>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</si>
  <si>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</si>
  <si>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</si>
  <si>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</si>
  <si>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</si>
  <si>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</si>
  <si>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</si>
  <si>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</si>
  <si>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</si>
  <si>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</si>
  <si>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</si>
  <si>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</si>
  <si>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</si>
  <si>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</si>
  <si>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</si>
  <si>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</si>
  <si>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</si>
  <si>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</si>
  <si>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</si>
  <si>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</si>
  <si>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</si>
  <si>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</si>
  <si>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</si>
  <si>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Al 30 Jun.</t>
  </si>
  <si>
    <t>Al  30 Jun.</t>
  </si>
  <si>
    <t>Fuente: Dirección General de Tesorería, según reportes definitivos del Departamento de Ingresos Bancarios.</t>
  </si>
  <si>
    <t>INGRESOS AL 30 DE JUNIO DE 2023, VRS EJECUTADO  2022 (definitivo)</t>
  </si>
  <si>
    <t>COMPARATIVO ACUMULADO AL 30 DE JUNIO DE 2023, VRS EJECUTADO  2022 Y PRESUPUESTO 2023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</si>
</sst>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7" fontId="11" fillId="0" borderId="0" applyFont="0" applyFill="0" applyBorder="0" applyAlignment="0" applyProtection="0"/>
    <xf numFmtId="169" fontId="15" fillId="0" borderId="0">
      <protection locked="0"/>
    </xf>
    <xf numFmtId="170" fontId="15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>
      <protection locked="0"/>
    </xf>
    <xf numFmtId="0" fontId="13" fillId="6" borderId="0" applyNumberFormat="0" applyBorder="0" applyAlignment="0" applyProtection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2" fillId="0" borderId="0"/>
    <xf numFmtId="0" fontId="17" fillId="0" borderId="0"/>
    <xf numFmtId="0" fontId="11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4" fillId="0" borderId="5" applyNumberFormat="0" applyFill="0" applyAlignment="0" applyProtection="0"/>
    <xf numFmtId="168" fontId="15" fillId="0" borderId="6">
      <protection locked="0"/>
    </xf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8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>
    <tabColor rgb="FF002060"/>
    <pageSetUpPr fitToPage="1"/>
  </sheetPr>
  <dimension ref="A1:Z68"/>
  <sheetViews>
    <sheetView showGridLines="0" topLeftCell="A4" zoomScale="80" zoomScaleNormal="80" workbookViewId="0">
      <selection activeCell="W9" sqref="W9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4.5703125" style="2" customWidth="1"/>
    <col min="4" max="4" width="11.140625" style="2" customWidth="1"/>
    <col min="5" max="5" width="9.7109375" style="2" customWidth="1"/>
    <col min="6" max="6" width="9.85546875" style="2" customWidth="1"/>
    <col min="7" max="7" width="10.42578125" style="2" customWidth="1"/>
    <col min="8" max="8" width="9.140625" style="2" customWidth="1"/>
    <col min="9" max="9" width="9.5703125" style="2" customWidth="1"/>
    <col min="10" max="15" width="7.7109375" style="2" hidden="1" customWidth="1"/>
    <col min="16" max="16" width="12.85546875" style="2" customWidth="1"/>
    <col min="17" max="17" width="10.5703125" style="2" customWidth="1"/>
    <col min="18" max="18" width="10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7" t="s">
        <v>66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"/>
      <c r="T2" s="1"/>
    </row>
    <row r="3" spans="1:26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8" t="s">
        <v>1</v>
      </c>
      <c r="C5" s="25" t="s">
        <v>42</v>
      </c>
      <c r="D5" s="39" t="s">
        <v>44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 t="s">
        <v>2</v>
      </c>
      <c r="R5" s="41"/>
      <c r="S5" s="1"/>
      <c r="T5" s="1"/>
      <c r="U5" s="1"/>
      <c r="V5" s="1"/>
    </row>
    <row r="6" spans="1:26" ht="31.5" customHeight="1" x14ac:dyDescent="0.2">
      <c r="A6" s="1"/>
      <c r="B6" s="38"/>
      <c r="C6" s="23" t="s">
        <v>64</v>
      </c>
      <c r="D6" s="26" t="s">
        <v>48</v>
      </c>
      <c r="E6" s="27" t="s">
        <v>49</v>
      </c>
      <c r="F6" s="27" t="s">
        <v>50</v>
      </c>
      <c r="G6" s="27" t="s">
        <v>51</v>
      </c>
      <c r="H6" s="27" t="s">
        <v>52</v>
      </c>
      <c r="I6" s="27" t="s">
        <v>53</v>
      </c>
      <c r="J6" s="27" t="s">
        <v>54</v>
      </c>
      <c r="K6" s="27" t="s">
        <v>55</v>
      </c>
      <c r="L6" s="27" t="s">
        <v>56</v>
      </c>
      <c r="M6" s="27" t="s">
        <v>57</v>
      </c>
      <c r="N6" s="27" t="s">
        <v>58</v>
      </c>
      <c r="O6" s="27" t="s">
        <v>59</v>
      </c>
      <c r="P6" s="27" t="s">
        <v>64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60</v>
      </c>
      <c r="C7" s="4">
        <f>+C8+C40</f>
        <v>3774.29412</v>
      </c>
      <c r="D7" s="4">
        <f>+D8+D40</f>
        <v>602.80709999999999</v>
      </c>
      <c r="E7" s="4">
        <f t="shared" ref="E7:O7" si="0">+E8+E40</f>
        <v>545.40470000000005</v>
      </c>
      <c r="F7" s="4">
        <f t="shared" si="0"/>
        <v>558.35660000000007</v>
      </c>
      <c r="G7" s="4">
        <f t="shared" si="0"/>
        <v>886.93159999999978</v>
      </c>
      <c r="H7" s="4">
        <f t="shared" si="0"/>
        <v>677.83822999999995</v>
      </c>
      <c r="I7" s="4">
        <f t="shared" si="0"/>
        <v>555.63009999999986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3826.9683299999997</v>
      </c>
      <c r="Q7" s="5">
        <f t="shared" ref="Q7:Q43" si="1">+P7-C7</f>
        <v>52.674209999999675</v>
      </c>
      <c r="R7" s="5">
        <f t="shared" ref="R7:R43" si="2">IF(ISNUMBER(+Q7/C7*100), +Q7/C7*100, "")</f>
        <v>1.3956042726209075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+C9+C12+C16+C17+C24+C32</f>
        <v>3663.4155700000001</v>
      </c>
      <c r="D8" s="5">
        <f>+D9+D12+D16+D17+D24+D32</f>
        <v>585.04150000000004</v>
      </c>
      <c r="E8" s="5">
        <f t="shared" ref="E8:O8" si="3">+E9+E12+E16+E17+E24+E32</f>
        <v>520.65830000000005</v>
      </c>
      <c r="F8" s="5">
        <f t="shared" si="3"/>
        <v>521.52430000000004</v>
      </c>
      <c r="G8" s="5">
        <f t="shared" si="3"/>
        <v>868.79239999999982</v>
      </c>
      <c r="H8" s="5">
        <f t="shared" si="3"/>
        <v>654.03593000000001</v>
      </c>
      <c r="I8" s="5">
        <f t="shared" si="3"/>
        <v>523.96149999999989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3674.0139299999996</v>
      </c>
      <c r="Q8" s="5">
        <f t="shared" si="1"/>
        <v>10.598359999999502</v>
      </c>
      <c r="R8" s="5">
        <f t="shared" si="2"/>
        <v>0.28930269573537631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Y8" s="24"/>
    </row>
    <row r="9" spans="1:26" ht="21" customHeight="1" x14ac:dyDescent="0.25">
      <c r="A9" s="1"/>
      <c r="B9" s="7" t="s">
        <v>6</v>
      </c>
      <c r="C9" s="8">
        <f>SUM(C10:C11)</f>
        <v>1564.7463</v>
      </c>
      <c r="D9" s="8">
        <f>SUM(D10:D11)</f>
        <v>278.10679999999996</v>
      </c>
      <c r="E9" s="8">
        <f>SUM(E10:E11)</f>
        <v>233.93470000000002</v>
      </c>
      <c r="F9" s="8">
        <f t="shared" ref="F9:O9" si="4">SUM(F10:F11)</f>
        <v>251.60120000000003</v>
      </c>
      <c r="G9" s="8">
        <f t="shared" si="4"/>
        <v>246.3176</v>
      </c>
      <c r="H9" s="8">
        <f t="shared" si="4"/>
        <v>262.06450000000007</v>
      </c>
      <c r="I9" s="8">
        <f t="shared" si="4"/>
        <v>275.98239999999998</v>
      </c>
      <c r="J9" s="8">
        <f t="shared" si="4"/>
        <v>0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1548.0072</v>
      </c>
      <c r="Q9" s="8">
        <f t="shared" si="1"/>
        <v>-16.739100000000008</v>
      </c>
      <c r="R9" s="8">
        <f t="shared" si="2"/>
        <v>-1.0697644723620696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665.78569999999991</v>
      </c>
      <c r="D10" s="10">
        <v>150.63399999999999</v>
      </c>
      <c r="E10" s="10">
        <v>118.11210000000003</v>
      </c>
      <c r="F10" s="10">
        <v>111.56440000000001</v>
      </c>
      <c r="G10" s="10">
        <v>125.78880000000001</v>
      </c>
      <c r="H10" s="10">
        <v>121.63270000000003</v>
      </c>
      <c r="I10" s="10">
        <v>124.51159999999999</v>
      </c>
      <c r="J10" s="10"/>
      <c r="K10" s="10"/>
      <c r="L10" s="10"/>
      <c r="M10" s="10"/>
      <c r="N10" s="10"/>
      <c r="O10" s="10"/>
      <c r="P10" s="10">
        <f t="shared" ref="P10:P23" si="5">SUM(D10:O10)</f>
        <v>752.24360000000001</v>
      </c>
      <c r="Q10" s="10">
        <f t="shared" si="1"/>
        <v>86.457900000000109</v>
      </c>
      <c r="R10" s="10">
        <f t="shared" si="2"/>
        <v>12.985845145066968</v>
      </c>
      <c r="S10" s="1"/>
      <c r="T10" s="6"/>
      <c r="U10" s="6" t="e">
        <f>C10-#REF!</f>
        <v>#REF!</v>
      </c>
      <c r="V10" s="6" t="e">
        <f>P10-#REF!</f>
        <v>#REF!</v>
      </c>
    </row>
    <row r="11" spans="1:26" ht="15" customHeight="1" x14ac:dyDescent="0.25">
      <c r="A11" s="1"/>
      <c r="B11" s="9" t="s">
        <v>8</v>
      </c>
      <c r="C11" s="10">
        <v>898.96060000000011</v>
      </c>
      <c r="D11" s="10">
        <v>127.47279999999999</v>
      </c>
      <c r="E11" s="10">
        <v>115.82260000000001</v>
      </c>
      <c r="F11" s="10">
        <v>140.03680000000003</v>
      </c>
      <c r="G11" s="10">
        <v>120.52879999999999</v>
      </c>
      <c r="H11" s="10">
        <v>140.43180000000001</v>
      </c>
      <c r="I11" s="10">
        <v>151.4708</v>
      </c>
      <c r="J11" s="10"/>
      <c r="K11" s="10"/>
      <c r="L11" s="10"/>
      <c r="M11" s="10"/>
      <c r="N11" s="10"/>
      <c r="O11" s="10"/>
      <c r="P11" s="10">
        <f t="shared" si="5"/>
        <v>795.7636</v>
      </c>
      <c r="Q11" s="10">
        <f t="shared" si="1"/>
        <v>-103.19700000000012</v>
      </c>
      <c r="R11" s="10">
        <f t="shared" si="2"/>
        <v>-11.479590985411384</v>
      </c>
      <c r="S11" s="1"/>
      <c r="T11" s="6"/>
      <c r="U11" s="6" t="e">
        <f>C11-#REF!</f>
        <v>#REF!</v>
      </c>
      <c r="V11" s="6" t="e">
        <f>P11-#REF!</f>
        <v>#REF!</v>
      </c>
    </row>
    <row r="12" spans="1:26" ht="21" customHeight="1" x14ac:dyDescent="0.25">
      <c r="A12" s="1"/>
      <c r="B12" s="7" t="s">
        <v>9</v>
      </c>
      <c r="C12" s="8">
        <f>SUM(C13:C15)</f>
        <v>1718.5875100000001</v>
      </c>
      <c r="D12" s="8">
        <f>SUM(D13:D15)</f>
        <v>238.54739999999998</v>
      </c>
      <c r="E12" s="8">
        <f>SUM(E13:E15)</f>
        <v>226.65839999999997</v>
      </c>
      <c r="F12" s="8">
        <f t="shared" ref="F12:O12" si="6">SUM(F13:F15)</f>
        <v>202.73290000000003</v>
      </c>
      <c r="G12" s="8">
        <f t="shared" si="6"/>
        <v>556.9849999999999</v>
      </c>
      <c r="H12" s="8">
        <f t="shared" si="6"/>
        <v>325.41431</v>
      </c>
      <c r="I12" s="8">
        <f t="shared" si="6"/>
        <v>188.90539999999999</v>
      </c>
      <c r="J12" s="8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1739.24341</v>
      </c>
      <c r="Q12" s="8">
        <f t="shared" si="1"/>
        <v>20.655899999999974</v>
      </c>
      <c r="R12" s="8">
        <f t="shared" si="2"/>
        <v>1.2019114464529055</v>
      </c>
      <c r="S12" s="1"/>
      <c r="T12" s="6"/>
      <c r="U12" s="6" t="e">
        <f>C12-#REF!</f>
        <v>#REF!</v>
      </c>
      <c r="V12" s="6" t="e">
        <f>P12-#REF!</f>
        <v>#REF!</v>
      </c>
    </row>
    <row r="13" spans="1:26" ht="15" customHeight="1" x14ac:dyDescent="0.25">
      <c r="A13" s="1"/>
      <c r="B13" s="9" t="s">
        <v>7</v>
      </c>
      <c r="C13" s="10">
        <v>708.79214999999999</v>
      </c>
      <c r="D13" s="10">
        <v>4.3973999999999993</v>
      </c>
      <c r="E13" s="10">
        <v>69.571100000000001</v>
      </c>
      <c r="F13" s="10">
        <v>45.552300000000002</v>
      </c>
      <c r="G13" s="10">
        <v>375.53979999999996</v>
      </c>
      <c r="H13" s="10">
        <v>169.149</v>
      </c>
      <c r="I13" s="10">
        <v>32.703200000000002</v>
      </c>
      <c r="J13" s="10"/>
      <c r="K13" s="10"/>
      <c r="L13" s="10"/>
      <c r="M13" s="10"/>
      <c r="N13" s="10"/>
      <c r="O13" s="10"/>
      <c r="P13" s="10">
        <f t="shared" si="5"/>
        <v>696.91279999999995</v>
      </c>
      <c r="Q13" s="10">
        <f t="shared" si="1"/>
        <v>-11.879350000000045</v>
      </c>
      <c r="R13" s="10">
        <f t="shared" si="2"/>
        <v>-1.6759990922585759</v>
      </c>
      <c r="S13" s="1"/>
      <c r="T13" s="6"/>
      <c r="U13" s="6" t="e">
        <f>C13-#REF!</f>
        <v>#REF!</v>
      </c>
      <c r="V13" s="6" t="e">
        <f>P13-#REF!</f>
        <v>#REF!</v>
      </c>
    </row>
    <row r="14" spans="1:26" ht="15" customHeight="1" x14ac:dyDescent="0.25">
      <c r="A14" s="1"/>
      <c r="B14" s="9" t="s">
        <v>10</v>
      </c>
      <c r="C14" s="10">
        <v>677.19173000000001</v>
      </c>
      <c r="D14" s="10">
        <v>162.55449999999999</v>
      </c>
      <c r="E14" s="10">
        <v>99.28619999999998</v>
      </c>
      <c r="F14" s="10">
        <v>100.2968</v>
      </c>
      <c r="G14" s="10">
        <v>120.76570000000001</v>
      </c>
      <c r="H14" s="10">
        <v>110.22451000000002</v>
      </c>
      <c r="I14" s="10">
        <v>103.4653</v>
      </c>
      <c r="J14" s="10"/>
      <c r="K14" s="10"/>
      <c r="L14" s="10"/>
      <c r="M14" s="10"/>
      <c r="N14" s="10"/>
      <c r="O14" s="10"/>
      <c r="P14" s="10">
        <f t="shared" si="5"/>
        <v>696.59300999999994</v>
      </c>
      <c r="Q14" s="10">
        <f t="shared" si="1"/>
        <v>19.401279999999929</v>
      </c>
      <c r="R14" s="10">
        <f t="shared" si="2"/>
        <v>2.8649611536159676</v>
      </c>
      <c r="S14" s="1"/>
      <c r="T14" s="6"/>
      <c r="U14" s="6" t="e">
        <f>C14-#REF!</f>
        <v>#REF!</v>
      </c>
      <c r="V14" s="6" t="e">
        <f>P14-#REF!</f>
        <v>#REF!</v>
      </c>
    </row>
    <row r="15" spans="1:26" ht="15" customHeight="1" x14ac:dyDescent="0.25">
      <c r="A15" s="1"/>
      <c r="B15" s="9" t="s">
        <v>11</v>
      </c>
      <c r="C15" s="10">
        <v>332.60363000000001</v>
      </c>
      <c r="D15" s="10">
        <v>71.595500000000001</v>
      </c>
      <c r="E15" s="10">
        <v>57.801100000000005</v>
      </c>
      <c r="F15" s="10">
        <v>56.883800000000001</v>
      </c>
      <c r="G15" s="10">
        <v>60.679499999999997</v>
      </c>
      <c r="H15" s="10">
        <v>46.040799999999997</v>
      </c>
      <c r="I15" s="10">
        <v>52.736900000000006</v>
      </c>
      <c r="J15" s="10"/>
      <c r="K15" s="10"/>
      <c r="L15" s="10"/>
      <c r="M15" s="10"/>
      <c r="N15" s="10"/>
      <c r="O15" s="10"/>
      <c r="P15" s="10">
        <f t="shared" si="5"/>
        <v>345.73759999999999</v>
      </c>
      <c r="Q15" s="10">
        <f t="shared" si="1"/>
        <v>13.133969999999977</v>
      </c>
      <c r="R15" s="10">
        <f t="shared" si="2"/>
        <v>3.948835435139411</v>
      </c>
      <c r="S15" s="1"/>
      <c r="T15" s="6"/>
      <c r="U15" s="6" t="e">
        <f>C15-#REF!</f>
        <v>#REF!</v>
      </c>
      <c r="V15" s="6" t="e">
        <f>P15-#REF!</f>
        <v>#REF!</v>
      </c>
    </row>
    <row r="16" spans="1:26" ht="21" customHeight="1" x14ac:dyDescent="0.25">
      <c r="A16" s="1"/>
      <c r="B16" s="7" t="s">
        <v>61</v>
      </c>
      <c r="C16" s="8">
        <v>152.14010000000002</v>
      </c>
      <c r="D16" s="8">
        <v>24.832500000000003</v>
      </c>
      <c r="E16" s="8">
        <v>22.0869</v>
      </c>
      <c r="F16" s="8">
        <v>26.833199999999998</v>
      </c>
      <c r="G16" s="8">
        <v>23.001999999999999</v>
      </c>
      <c r="H16" s="8">
        <v>26.572320000000001</v>
      </c>
      <c r="I16" s="8">
        <v>26.737799999999996</v>
      </c>
      <c r="J16" s="8"/>
      <c r="K16" s="8"/>
      <c r="L16" s="8"/>
      <c r="M16" s="8"/>
      <c r="N16" s="8"/>
      <c r="O16" s="8"/>
      <c r="P16" s="8">
        <f t="shared" si="5"/>
        <v>150.06471999999999</v>
      </c>
      <c r="Q16" s="8">
        <f t="shared" si="1"/>
        <v>-2.075380000000024</v>
      </c>
      <c r="R16" s="8">
        <f t="shared" si="2"/>
        <v>-1.3641242512657896</v>
      </c>
      <c r="S16" s="1"/>
      <c r="T16" s="6"/>
      <c r="U16" s="6" t="e">
        <f>C16-#REF!</f>
        <v>#REF!</v>
      </c>
      <c r="V16" s="6" t="e">
        <f>P16-#REF!</f>
        <v>#REF!</v>
      </c>
    </row>
    <row r="17" spans="1:25" ht="21" customHeight="1" x14ac:dyDescent="0.25">
      <c r="A17" s="1"/>
      <c r="B17" s="7" t="s">
        <v>12</v>
      </c>
      <c r="C17" s="8">
        <f>SUM(C18:C23)</f>
        <v>116.4063</v>
      </c>
      <c r="D17" s="8">
        <f>SUM(D18:D23)</f>
        <v>20.648500000000002</v>
      </c>
      <c r="E17" s="8">
        <f>SUM(E18:E23)</f>
        <v>16.831</v>
      </c>
      <c r="F17" s="8">
        <f t="shared" ref="F17:O17" si="7">SUM(F18:F23)</f>
        <v>18.5366</v>
      </c>
      <c r="G17" s="8">
        <f t="shared" si="7"/>
        <v>20.761500000000002</v>
      </c>
      <c r="H17" s="8">
        <f t="shared" si="7"/>
        <v>18.359299999999998</v>
      </c>
      <c r="I17" s="8">
        <f t="shared" si="7"/>
        <v>19.433200000000003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114.5701</v>
      </c>
      <c r="Q17" s="8">
        <f t="shared" si="1"/>
        <v>-1.8362000000000052</v>
      </c>
      <c r="R17" s="8">
        <f t="shared" si="2"/>
        <v>-1.5774060338658691</v>
      </c>
      <c r="S17" s="1"/>
      <c r="T17" s="6"/>
      <c r="U17" s="6" t="e">
        <f>C17-#REF!</f>
        <v>#REF!</v>
      </c>
      <c r="V17" s="6" t="e">
        <f>P17-#REF!</f>
        <v>#REF!</v>
      </c>
    </row>
    <row r="18" spans="1:25" ht="15" customHeight="1" x14ac:dyDescent="0.25">
      <c r="A18" s="1"/>
      <c r="B18" s="9" t="s">
        <v>13</v>
      </c>
      <c r="C18" s="10">
        <v>14.747600000000002</v>
      </c>
      <c r="D18" s="10">
        <v>2.3622999999999998</v>
      </c>
      <c r="E18" s="10">
        <v>2.0599000000000003</v>
      </c>
      <c r="F18" s="10">
        <v>2.7737999999999996</v>
      </c>
      <c r="G18" s="10">
        <v>2.6143999999999998</v>
      </c>
      <c r="H18" s="10">
        <v>2.5289999999999999</v>
      </c>
      <c r="I18" s="10">
        <v>2.7403000000000004</v>
      </c>
      <c r="J18" s="10"/>
      <c r="K18" s="10"/>
      <c r="L18" s="10"/>
      <c r="M18" s="10"/>
      <c r="N18" s="10"/>
      <c r="O18" s="10"/>
      <c r="P18" s="10">
        <f t="shared" si="5"/>
        <v>15.079699999999999</v>
      </c>
      <c r="Q18" s="10">
        <f t="shared" si="1"/>
        <v>0.33209999999999695</v>
      </c>
      <c r="R18" s="10">
        <f t="shared" si="2"/>
        <v>2.2518918332474227</v>
      </c>
      <c r="S18" s="1"/>
      <c r="T18" s="6"/>
      <c r="U18" s="6" t="e">
        <f>C18-#REF!</f>
        <v>#REF!</v>
      </c>
      <c r="V18" s="6" t="e">
        <f>P18-#REF!</f>
        <v>#REF!</v>
      </c>
    </row>
    <row r="19" spans="1:25" ht="15" customHeight="1" x14ac:dyDescent="0.25">
      <c r="A19" s="1"/>
      <c r="B19" s="9" t="s">
        <v>14</v>
      </c>
      <c r="C19" s="10">
        <v>53.643800000000006</v>
      </c>
      <c r="D19" s="10">
        <v>10.165799999999999</v>
      </c>
      <c r="E19" s="10">
        <v>7.3658000000000001</v>
      </c>
      <c r="F19" s="10">
        <v>7.2875999999999994</v>
      </c>
      <c r="G19" s="10">
        <v>9.863900000000001</v>
      </c>
      <c r="H19" s="10">
        <v>7.7981999999999996</v>
      </c>
      <c r="I19" s="10">
        <v>8.1129999999999995</v>
      </c>
      <c r="J19" s="10"/>
      <c r="K19" s="10"/>
      <c r="L19" s="10"/>
      <c r="M19" s="10"/>
      <c r="N19" s="10"/>
      <c r="O19" s="10"/>
      <c r="P19" s="10">
        <f t="shared" si="5"/>
        <v>50.594299999999997</v>
      </c>
      <c r="Q19" s="10">
        <f t="shared" si="1"/>
        <v>-3.049500000000009</v>
      </c>
      <c r="R19" s="10">
        <f t="shared" si="2"/>
        <v>-5.6847203218265836</v>
      </c>
      <c r="S19" s="1"/>
      <c r="T19" s="6"/>
      <c r="U19" s="6" t="e">
        <f>C19-#REF!</f>
        <v>#REF!</v>
      </c>
      <c r="V19" s="6" t="e">
        <f>P19-#REF!</f>
        <v>#REF!</v>
      </c>
    </row>
    <row r="20" spans="1:25" ht="15" customHeight="1" x14ac:dyDescent="0.25">
      <c r="A20" s="1"/>
      <c r="B20" s="9" t="s">
        <v>15</v>
      </c>
      <c r="C20" s="10">
        <v>14.1243</v>
      </c>
      <c r="D20" s="10">
        <v>1.9539000000000002</v>
      </c>
      <c r="E20" s="10">
        <v>2.1887000000000003</v>
      </c>
      <c r="F20" s="10">
        <v>3.0459000000000001</v>
      </c>
      <c r="G20" s="10">
        <v>1.8580999999999999</v>
      </c>
      <c r="H20" s="10">
        <v>2.2465999999999999</v>
      </c>
      <c r="I20" s="10">
        <v>2.3013000000000003</v>
      </c>
      <c r="J20" s="10"/>
      <c r="K20" s="10"/>
      <c r="L20" s="10"/>
      <c r="M20" s="10"/>
      <c r="N20" s="10"/>
      <c r="O20" s="10"/>
      <c r="P20" s="10">
        <f t="shared" si="5"/>
        <v>13.594500000000004</v>
      </c>
      <c r="Q20" s="10">
        <f t="shared" si="1"/>
        <v>-0.52979999999999627</v>
      </c>
      <c r="R20" s="10">
        <f t="shared" si="2"/>
        <v>-3.7509823495677401</v>
      </c>
      <c r="S20" s="1"/>
      <c r="T20" s="6"/>
      <c r="U20" s="6" t="e">
        <f>C20-#REF!</f>
        <v>#REF!</v>
      </c>
      <c r="V20" s="6" t="e">
        <f>P20-#REF!</f>
        <v>#REF!</v>
      </c>
    </row>
    <row r="21" spans="1:25" ht="15" customHeight="1" x14ac:dyDescent="0.25">
      <c r="A21" s="1"/>
      <c r="B21" s="9" t="s">
        <v>16</v>
      </c>
      <c r="C21" s="10">
        <v>33.160599999999995</v>
      </c>
      <c r="D21" s="10">
        <v>6.0739000000000001</v>
      </c>
      <c r="E21" s="10">
        <v>5.1412999999999993</v>
      </c>
      <c r="F21" s="10">
        <v>5.3550000000000004</v>
      </c>
      <c r="G21" s="10">
        <v>5.9868000000000015</v>
      </c>
      <c r="H21" s="10">
        <v>5.6471999999999998</v>
      </c>
      <c r="I21" s="10">
        <v>6.1631</v>
      </c>
      <c r="J21" s="10"/>
      <c r="K21" s="10"/>
      <c r="L21" s="10"/>
      <c r="M21" s="10"/>
      <c r="N21" s="10"/>
      <c r="O21" s="10"/>
      <c r="P21" s="10">
        <f t="shared" si="5"/>
        <v>34.3673</v>
      </c>
      <c r="Q21" s="10">
        <f t="shared" si="1"/>
        <v>1.206700000000005</v>
      </c>
      <c r="R21" s="10">
        <f t="shared" si="2"/>
        <v>3.6389570755655964</v>
      </c>
      <c r="S21" s="1"/>
      <c r="T21" s="6"/>
      <c r="U21" s="6" t="e">
        <f>C21-#REF!</f>
        <v>#REF!</v>
      </c>
      <c r="V21" s="6" t="e">
        <f>P21-#REF!</f>
        <v>#REF!</v>
      </c>
    </row>
    <row r="22" spans="1:25" ht="15" customHeight="1" x14ac:dyDescent="0.25">
      <c r="A22" s="1"/>
      <c r="B22" s="9" t="s">
        <v>17</v>
      </c>
      <c r="C22" s="10">
        <v>0.73</v>
      </c>
      <c r="D22" s="10">
        <v>9.2599999999999988E-2</v>
      </c>
      <c r="E22" s="10">
        <v>7.5300000000000006E-2</v>
      </c>
      <c r="F22" s="10">
        <v>7.4299999999999991E-2</v>
      </c>
      <c r="G22" s="10">
        <v>7.0500000000000021E-2</v>
      </c>
      <c r="H22" s="10">
        <v>5.2999999999999999E-2</v>
      </c>
      <c r="I22" s="10">
        <v>0.11550000000000001</v>
      </c>
      <c r="J22" s="10"/>
      <c r="K22" s="10"/>
      <c r="L22" s="10"/>
      <c r="M22" s="10"/>
      <c r="N22" s="10"/>
      <c r="O22" s="10"/>
      <c r="P22" s="10">
        <f t="shared" si="5"/>
        <v>0.48119999999999996</v>
      </c>
      <c r="Q22" s="10">
        <f t="shared" si="1"/>
        <v>-0.24880000000000002</v>
      </c>
      <c r="R22" s="10">
        <f t="shared" si="2"/>
        <v>-34.082191780821915</v>
      </c>
      <c r="S22" s="1"/>
      <c r="T22" s="6"/>
      <c r="U22" s="6" t="e">
        <f>C22-#REF!</f>
        <v>#REF!</v>
      </c>
      <c r="V22" s="6" t="e">
        <f>P22-#REF!</f>
        <v>#REF!</v>
      </c>
    </row>
    <row r="23" spans="1:25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0.36780000000000002</v>
      </c>
      <c r="H23" s="10">
        <v>8.5300000000000015E-2</v>
      </c>
      <c r="I23" s="10">
        <v>0</v>
      </c>
      <c r="J23" s="10"/>
      <c r="K23" s="10"/>
      <c r="L23" s="10"/>
      <c r="M23" s="10"/>
      <c r="N23" s="10"/>
      <c r="O23" s="10"/>
      <c r="P23" s="10">
        <f t="shared" si="5"/>
        <v>0.45310000000000006</v>
      </c>
      <c r="Q23" s="10">
        <f t="shared" si="1"/>
        <v>0.45310000000000006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</row>
    <row r="24" spans="1:25" ht="21" customHeight="1" x14ac:dyDescent="0.25">
      <c r="A24" s="1"/>
      <c r="B24" s="7" t="s">
        <v>19</v>
      </c>
      <c r="C24" s="8">
        <f>SUM(C25:C29)</f>
        <v>32.963259999999998</v>
      </c>
      <c r="D24" s="8">
        <f>SUM(D25:D29)</f>
        <v>6.5596000000000005</v>
      </c>
      <c r="E24" s="8">
        <f>SUM(E25:E29)</f>
        <v>5.9701000000000004</v>
      </c>
      <c r="F24" s="8">
        <f t="shared" ref="F24:O24" si="8">SUM(F25:F29)</f>
        <v>7.6316000000000006</v>
      </c>
      <c r="G24" s="8">
        <f t="shared" si="8"/>
        <v>5.3613999999999997</v>
      </c>
      <c r="H24" s="8">
        <f t="shared" si="8"/>
        <v>6.7453999999999992</v>
      </c>
      <c r="I24" s="8">
        <f t="shared" si="8"/>
        <v>6.7681000000000004</v>
      </c>
      <c r="J24" s="8">
        <f t="shared" si="8"/>
        <v>0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>SUM(D24:O24)</f>
        <v>39.036200000000008</v>
      </c>
      <c r="Q24" s="8">
        <f t="shared" si="1"/>
        <v>6.0729400000000098</v>
      </c>
      <c r="R24" s="8">
        <f t="shared" si="2"/>
        <v>18.423359825454188</v>
      </c>
      <c r="S24" s="1"/>
      <c r="T24" s="6"/>
      <c r="U24" s="6" t="e">
        <f>C24-#REF!</f>
        <v>#REF!</v>
      </c>
      <c r="V24" s="6" t="e">
        <f>P24-#REF!</f>
        <v>#REF!</v>
      </c>
    </row>
    <row r="25" spans="1:25" ht="15" customHeight="1" x14ac:dyDescent="0.25">
      <c r="A25" s="1"/>
      <c r="B25" s="9" t="s">
        <v>20</v>
      </c>
      <c r="C25" s="10">
        <v>21.744499999999999</v>
      </c>
      <c r="D25" s="10">
        <v>4.7514000000000003</v>
      </c>
      <c r="E25" s="10">
        <v>4.1715</v>
      </c>
      <c r="F25" s="10">
        <v>5.1746000000000008</v>
      </c>
      <c r="G25" s="10">
        <v>3.4384999999999999</v>
      </c>
      <c r="H25" s="10">
        <v>4.5291999999999994</v>
      </c>
      <c r="I25" s="10">
        <v>4.4676</v>
      </c>
      <c r="J25" s="10"/>
      <c r="K25" s="10"/>
      <c r="L25" s="10"/>
      <c r="M25" s="10"/>
      <c r="N25" s="10"/>
      <c r="O25" s="10"/>
      <c r="P25" s="10">
        <f t="shared" ref="P25:P43" si="9">SUM(D25:O25)</f>
        <v>26.532800000000002</v>
      </c>
      <c r="Q25" s="10">
        <f t="shared" si="1"/>
        <v>4.7883000000000031</v>
      </c>
      <c r="R25" s="10">
        <f t="shared" si="2"/>
        <v>22.020740877003394</v>
      </c>
      <c r="S25" s="1"/>
      <c r="T25" s="6"/>
      <c r="U25" s="6" t="e">
        <f>C25-#REF!</f>
        <v>#REF!</v>
      </c>
      <c r="V25" s="6" t="e">
        <f>P25-#REF!</f>
        <v>#REF!</v>
      </c>
    </row>
    <row r="26" spans="1:25" ht="15" hidden="1" customHeight="1" x14ac:dyDescent="0.25">
      <c r="A26" s="21"/>
      <c r="B26" s="9" t="s">
        <v>21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9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5" ht="15" hidden="1" customHeight="1" x14ac:dyDescent="0.25">
      <c r="A27" s="21"/>
      <c r="B27" s="9" t="s">
        <v>22</v>
      </c>
      <c r="C27" s="10"/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3.5700000000000003E-2</v>
      </c>
      <c r="J27" s="10"/>
      <c r="K27" s="10"/>
      <c r="L27" s="10"/>
      <c r="M27" s="10"/>
      <c r="N27" s="10"/>
      <c r="O27" s="10"/>
      <c r="P27" s="10">
        <f t="shared" si="9"/>
        <v>3.5700000000000003E-2</v>
      </c>
      <c r="Q27" s="10">
        <f t="shared" si="1"/>
        <v>3.5700000000000003E-2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5" ht="15" customHeight="1" x14ac:dyDescent="0.25">
      <c r="A28" s="1"/>
      <c r="B28" s="9" t="s">
        <v>23</v>
      </c>
      <c r="C28" s="10">
        <v>11.21876</v>
      </c>
      <c r="D28" s="10">
        <v>1.8082</v>
      </c>
      <c r="E28" s="10">
        <v>1.7986000000000002</v>
      </c>
      <c r="F28" s="10">
        <v>2.4569999999999999</v>
      </c>
      <c r="G28" s="10">
        <v>1.9229000000000001</v>
      </c>
      <c r="H28" s="10">
        <v>2.2161999999999997</v>
      </c>
      <c r="I28" s="10">
        <v>2.2648000000000001</v>
      </c>
      <c r="J28" s="10"/>
      <c r="K28" s="10"/>
      <c r="L28" s="10"/>
      <c r="M28" s="10"/>
      <c r="N28" s="10"/>
      <c r="O28" s="10"/>
      <c r="P28" s="10">
        <f t="shared" si="9"/>
        <v>12.467700000000001</v>
      </c>
      <c r="Q28" s="10">
        <f t="shared" si="1"/>
        <v>1.248940000000001</v>
      </c>
      <c r="R28" s="10">
        <f t="shared" si="2"/>
        <v>11.132602890158994</v>
      </c>
      <c r="S28" s="1"/>
      <c r="T28" s="6"/>
      <c r="U28" s="6" t="e">
        <f>C28-#REF!</f>
        <v>#REF!</v>
      </c>
      <c r="V28" s="6" t="e">
        <f>P28-#REF!</f>
        <v>#REF!</v>
      </c>
    </row>
    <row r="29" spans="1:25" ht="15" hidden="1" customHeight="1" x14ac:dyDescent="0.25">
      <c r="A29" s="21"/>
      <c r="B29" s="9" t="s">
        <v>24</v>
      </c>
      <c r="C29" s="10">
        <f>+C30+C31</f>
        <v>0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0</v>
      </c>
      <c r="R29" s="10" t="str">
        <f t="shared" si="2"/>
        <v/>
      </c>
      <c r="S29" s="1"/>
      <c r="T29" s="6"/>
      <c r="U29" s="6" t="e">
        <f>C29-#REF!</f>
        <v>#REF!</v>
      </c>
      <c r="V29" s="6" t="e">
        <f>P29-#REF!</f>
        <v>#REF!</v>
      </c>
    </row>
    <row r="30" spans="1:25" ht="15" hidden="1" customHeight="1" x14ac:dyDescent="0.25">
      <c r="A30" s="21"/>
      <c r="B30" s="1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/>
      <c r="K30" s="10"/>
      <c r="L30" s="10"/>
      <c r="M30" s="10"/>
      <c r="N30" s="10"/>
      <c r="O30" s="10"/>
      <c r="P30" s="10">
        <f t="shared" si="9"/>
        <v>0</v>
      </c>
      <c r="Q30" s="10">
        <f t="shared" si="1"/>
        <v>0</v>
      </c>
      <c r="R30" s="10" t="str">
        <f t="shared" si="2"/>
        <v/>
      </c>
      <c r="S30" s="1"/>
      <c r="T30" s="6"/>
      <c r="U30" s="6" t="e">
        <f>C30-#REF!</f>
        <v>#REF!</v>
      </c>
      <c r="V30" s="6" t="e">
        <f>P30-#REF!</f>
        <v>#REF!</v>
      </c>
    </row>
    <row r="31" spans="1:25" ht="15" hidden="1" customHeight="1" x14ac:dyDescent="0.25">
      <c r="A31" s="21"/>
      <c r="B31" s="11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/>
      <c r="K31" s="10"/>
      <c r="L31" s="10"/>
      <c r="M31" s="10"/>
      <c r="N31" s="10"/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5" ht="21" customHeight="1" x14ac:dyDescent="0.25">
      <c r="A32" s="1"/>
      <c r="B32" s="7" t="s">
        <v>27</v>
      </c>
      <c r="C32" s="8">
        <f>SUM(C33:C39)</f>
        <v>78.57210000000002</v>
      </c>
      <c r="D32" s="8">
        <f>SUM(D33:D39)</f>
        <v>16.346699999999998</v>
      </c>
      <c r="E32" s="8">
        <f>SUM(E33:E39)</f>
        <v>15.177199999999999</v>
      </c>
      <c r="F32" s="8">
        <f t="shared" ref="F32:O32" si="11">SUM(F33:F39)</f>
        <v>14.188800000000001</v>
      </c>
      <c r="G32" s="8">
        <f t="shared" si="11"/>
        <v>16.364899999999999</v>
      </c>
      <c r="H32" s="8">
        <f t="shared" si="11"/>
        <v>14.880100000000001</v>
      </c>
      <c r="I32" s="8">
        <f t="shared" si="11"/>
        <v>6.1346000000000007</v>
      </c>
      <c r="J32" s="8">
        <f t="shared" si="11"/>
        <v>0</v>
      </c>
      <c r="K32" s="8">
        <f t="shared" si="11"/>
        <v>0</v>
      </c>
      <c r="L32" s="8">
        <f t="shared" si="11"/>
        <v>0</v>
      </c>
      <c r="M32" s="8">
        <f t="shared" si="11"/>
        <v>0</v>
      </c>
      <c r="N32" s="8">
        <f t="shared" si="11"/>
        <v>0</v>
      </c>
      <c r="O32" s="8">
        <f t="shared" si="11"/>
        <v>0</v>
      </c>
      <c r="P32" s="8">
        <f>SUM(D32:O32)</f>
        <v>83.092300000000009</v>
      </c>
      <c r="Q32" s="8">
        <f t="shared" si="1"/>
        <v>4.5201999999999884</v>
      </c>
      <c r="R32" s="8">
        <f t="shared" si="2"/>
        <v>5.7529326567572809</v>
      </c>
      <c r="S32" s="1"/>
      <c r="T32" s="6"/>
      <c r="U32" s="6" t="e">
        <f>C32-#REF!</f>
        <v>#REF!</v>
      </c>
      <c r="V32" s="6" t="e">
        <f>P32-#REF!</f>
        <v>#REF!</v>
      </c>
      <c r="X32" s="24"/>
      <c r="Y32" s="24"/>
    </row>
    <row r="33" spans="1:25" ht="15" customHeight="1" x14ac:dyDescent="0.25">
      <c r="A33" s="1"/>
      <c r="B33" s="9" t="s">
        <v>28</v>
      </c>
      <c r="C33" s="10">
        <v>7.4168000000000012</v>
      </c>
      <c r="D33" s="10">
        <v>1.0558000000000001</v>
      </c>
      <c r="E33" s="10">
        <v>1.4674999999999998</v>
      </c>
      <c r="F33" s="10">
        <v>1.3602000000000001</v>
      </c>
      <c r="G33" s="10">
        <v>1.4944</v>
      </c>
      <c r="H33" s="10">
        <v>1.4339000000000002</v>
      </c>
      <c r="I33" s="10">
        <v>1.4850000000000001</v>
      </c>
      <c r="J33" s="10"/>
      <c r="K33" s="10"/>
      <c r="L33" s="10"/>
      <c r="M33" s="10"/>
      <c r="N33" s="10"/>
      <c r="O33" s="10"/>
      <c r="P33" s="10">
        <f t="shared" si="9"/>
        <v>8.2967999999999993</v>
      </c>
      <c r="Q33" s="10">
        <f t="shared" si="1"/>
        <v>0.87999999999999812</v>
      </c>
      <c r="R33" s="10">
        <f t="shared" si="2"/>
        <v>11.86495523675976</v>
      </c>
      <c r="S33" s="1"/>
      <c r="T33" s="6"/>
      <c r="U33" s="6" t="e">
        <f>C33-#REF!</f>
        <v>#REF!</v>
      </c>
      <c r="V33" s="6" t="e">
        <f>P33-#REF!</f>
        <v>#REF!</v>
      </c>
    </row>
    <row r="34" spans="1:25" ht="15" customHeight="1" x14ac:dyDescent="0.25">
      <c r="A34" s="1"/>
      <c r="B34" s="9" t="s">
        <v>29</v>
      </c>
      <c r="C34" s="10">
        <v>54.790600000000005</v>
      </c>
      <c r="D34" s="10">
        <v>10.052899999999999</v>
      </c>
      <c r="E34" s="10">
        <v>9.1052</v>
      </c>
      <c r="F34" s="10">
        <v>8.5396999999999998</v>
      </c>
      <c r="G34" s="10">
        <v>9.7705000000000002</v>
      </c>
      <c r="H34" s="10">
        <v>8.9556000000000004</v>
      </c>
      <c r="I34" s="10">
        <v>0</v>
      </c>
      <c r="J34" s="10"/>
      <c r="K34" s="10"/>
      <c r="L34" s="10"/>
      <c r="M34" s="10"/>
      <c r="N34" s="10"/>
      <c r="O34" s="10"/>
      <c r="P34" s="10">
        <f t="shared" si="9"/>
        <v>46.423900000000003</v>
      </c>
      <c r="Q34" s="10">
        <f t="shared" si="1"/>
        <v>-8.3667000000000016</v>
      </c>
      <c r="R34" s="10">
        <f t="shared" si="2"/>
        <v>-15.270320091402542</v>
      </c>
      <c r="S34" s="1"/>
      <c r="T34" s="6"/>
      <c r="U34" s="6" t="e">
        <f>C34-#REF!</f>
        <v>#REF!</v>
      </c>
      <c r="V34" s="6" t="e">
        <f>P34-#REF!</f>
        <v>#REF!</v>
      </c>
      <c r="Y34" s="24"/>
    </row>
    <row r="35" spans="1:25" ht="15" customHeight="1" x14ac:dyDescent="0.25">
      <c r="A35" s="1"/>
      <c r="B35" s="9" t="s">
        <v>30</v>
      </c>
      <c r="C35" s="10">
        <v>15.751899999999999</v>
      </c>
      <c r="D35" s="10">
        <v>5.0865</v>
      </c>
      <c r="E35" s="10">
        <v>4.5588999999999995</v>
      </c>
      <c r="F35" s="10">
        <v>4.2888999999999999</v>
      </c>
      <c r="G35" s="10">
        <v>4.9028</v>
      </c>
      <c r="H35" s="10">
        <v>4.4906000000000006</v>
      </c>
      <c r="I35" s="10">
        <v>4.6496000000000004</v>
      </c>
      <c r="J35" s="10"/>
      <c r="K35" s="10"/>
      <c r="L35" s="10"/>
      <c r="M35" s="10"/>
      <c r="N35" s="10"/>
      <c r="O35" s="10"/>
      <c r="P35" s="10">
        <f t="shared" si="9"/>
        <v>27.9773</v>
      </c>
      <c r="Q35" s="10">
        <f t="shared" si="1"/>
        <v>12.2254</v>
      </c>
      <c r="R35" s="10">
        <f t="shared" si="2"/>
        <v>77.612224557037564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31</v>
      </c>
      <c r="C36" s="10">
        <v>0.61280000000000012</v>
      </c>
      <c r="D36" s="10">
        <v>0.1515</v>
      </c>
      <c r="E36" s="10">
        <v>4.5600000000000002E-2</v>
      </c>
      <c r="F36" s="10">
        <v>0</v>
      </c>
      <c r="G36" s="10">
        <v>0.19719999999999999</v>
      </c>
      <c r="H36" s="10">
        <v>0</v>
      </c>
      <c r="I36" s="10">
        <v>0</v>
      </c>
      <c r="J36" s="10"/>
      <c r="K36" s="10"/>
      <c r="L36" s="10"/>
      <c r="M36" s="10"/>
      <c r="N36" s="10"/>
      <c r="O36" s="10"/>
      <c r="P36" s="10">
        <f t="shared" si="9"/>
        <v>0.39429999999999998</v>
      </c>
      <c r="Q36" s="10">
        <f t="shared" si="1"/>
        <v>-0.21850000000000014</v>
      </c>
      <c r="R36" s="10">
        <f t="shared" si="2"/>
        <v>-35.656005221932134</v>
      </c>
      <c r="S36" s="1"/>
      <c r="T36" s="6"/>
      <c r="U36" s="6" t="e">
        <f>C36-#REF!</f>
        <v>#REF!</v>
      </c>
      <c r="V36" s="6" t="e">
        <f>P36-#REF!</f>
        <v>#REF!</v>
      </c>
    </row>
    <row r="37" spans="1:25" ht="15" hidden="1" customHeight="1" x14ac:dyDescent="0.25">
      <c r="A37" s="21"/>
      <c r="B37" s="9" t="s">
        <v>32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9"/>
        <v>0</v>
      </c>
      <c r="Q37" s="10">
        <f t="shared" si="1"/>
        <v>0</v>
      </c>
      <c r="R37" s="10" t="str">
        <f t="shared" si="2"/>
        <v/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33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0</v>
      </c>
      <c r="R39" s="10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21" customHeight="1" x14ac:dyDescent="0.4">
      <c r="A40" s="1"/>
      <c r="B40" s="3" t="s">
        <v>35</v>
      </c>
      <c r="C40" s="5">
        <f>SUM(C41:C43)</f>
        <v>110.87855</v>
      </c>
      <c r="D40" s="5">
        <f>SUM(D41:D43)</f>
        <v>17.765599999999999</v>
      </c>
      <c r="E40" s="5">
        <f>SUM(E41:E43)</f>
        <v>24.746399999999994</v>
      </c>
      <c r="F40" s="5">
        <f t="shared" ref="F40:O40" si="12">SUM(F41:F43)</f>
        <v>36.832299999999996</v>
      </c>
      <c r="G40" s="5">
        <f t="shared" si="12"/>
        <v>18.139200000000002</v>
      </c>
      <c r="H40" s="5">
        <f t="shared" si="12"/>
        <v>23.802299999999999</v>
      </c>
      <c r="I40" s="5">
        <f t="shared" si="12"/>
        <v>31.668600000000001</v>
      </c>
      <c r="J40" s="5">
        <f t="shared" si="12"/>
        <v>0</v>
      </c>
      <c r="K40" s="5">
        <f t="shared" si="12"/>
        <v>0</v>
      </c>
      <c r="L40" s="5">
        <f t="shared" si="12"/>
        <v>0</v>
      </c>
      <c r="M40" s="5">
        <f t="shared" si="12"/>
        <v>0</v>
      </c>
      <c r="N40" s="5">
        <f t="shared" si="12"/>
        <v>0</v>
      </c>
      <c r="O40" s="5">
        <f t="shared" si="12"/>
        <v>0</v>
      </c>
      <c r="P40" s="5">
        <f>SUM(D40:O40)</f>
        <v>152.95439999999999</v>
      </c>
      <c r="Q40" s="5">
        <f t="shared" si="1"/>
        <v>42.075849999999988</v>
      </c>
      <c r="R40" s="5">
        <f t="shared" si="2"/>
        <v>37.947691415517241</v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15" customHeight="1" x14ac:dyDescent="0.25">
      <c r="A41" s="1"/>
      <c r="B41" s="9" t="s">
        <v>36</v>
      </c>
      <c r="C41" s="10">
        <v>12.81</v>
      </c>
      <c r="D41" s="10">
        <v>4.4788999999999994</v>
      </c>
      <c r="E41" s="10">
        <v>4.0693000000000001</v>
      </c>
      <c r="F41" s="10">
        <v>3.7563</v>
      </c>
      <c r="G41" s="10">
        <v>4.3085000000000004</v>
      </c>
      <c r="H41" s="10">
        <v>4.0807000000000002</v>
      </c>
      <c r="I41" s="10">
        <v>4.1388999999999996</v>
      </c>
      <c r="J41" s="10"/>
      <c r="K41" s="10"/>
      <c r="L41" s="10"/>
      <c r="M41" s="10"/>
      <c r="N41" s="10"/>
      <c r="O41" s="10"/>
      <c r="P41" s="10">
        <f t="shared" si="9"/>
        <v>24.832599999999999</v>
      </c>
      <c r="Q41" s="10">
        <f t="shared" si="1"/>
        <v>12.022599999999999</v>
      </c>
      <c r="R41" s="10">
        <f t="shared" si="2"/>
        <v>93.853239656518326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15" customHeight="1" x14ac:dyDescent="0.25">
      <c r="A42" s="1"/>
      <c r="B42" s="9" t="s">
        <v>37</v>
      </c>
      <c r="C42" s="10">
        <v>3.4693299999999998</v>
      </c>
      <c r="D42" s="10">
        <v>1.0879000000000001</v>
      </c>
      <c r="E42" s="10">
        <v>0.56380000000000008</v>
      </c>
      <c r="F42" s="10">
        <v>0.57110000000000005</v>
      </c>
      <c r="G42" s="10">
        <v>0.42430000000000001</v>
      </c>
      <c r="H42" s="10">
        <v>0.50590000000000013</v>
      </c>
      <c r="I42" s="10">
        <v>0.51180000000000003</v>
      </c>
      <c r="J42" s="10"/>
      <c r="K42" s="10"/>
      <c r="L42" s="10"/>
      <c r="M42" s="10"/>
      <c r="N42" s="10"/>
      <c r="O42" s="10"/>
      <c r="P42" s="10">
        <f t="shared" si="9"/>
        <v>3.6648000000000005</v>
      </c>
      <c r="Q42" s="10">
        <f t="shared" si="1"/>
        <v>0.1954700000000007</v>
      </c>
      <c r="R42" s="10">
        <f t="shared" si="2"/>
        <v>5.6342290874607119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15" customHeight="1" x14ac:dyDescent="0.25">
      <c r="A43" s="1"/>
      <c r="B43" s="9" t="s">
        <v>38</v>
      </c>
      <c r="C43" s="10">
        <v>94.599220000000003</v>
      </c>
      <c r="D43" s="10">
        <v>12.1988</v>
      </c>
      <c r="E43" s="10">
        <v>20.113299999999995</v>
      </c>
      <c r="F43" s="10">
        <v>32.504899999999999</v>
      </c>
      <c r="G43" s="10">
        <v>13.406400000000001</v>
      </c>
      <c r="H43" s="10">
        <v>19.215699999999998</v>
      </c>
      <c r="I43" s="10">
        <v>27.017900000000001</v>
      </c>
      <c r="J43" s="10"/>
      <c r="K43" s="10"/>
      <c r="L43" s="10"/>
      <c r="M43" s="10"/>
      <c r="N43" s="10"/>
      <c r="O43" s="10"/>
      <c r="P43" s="10">
        <f t="shared" si="9"/>
        <v>124.45699999999999</v>
      </c>
      <c r="Q43" s="10">
        <f t="shared" si="1"/>
        <v>29.857779999999991</v>
      </c>
      <c r="R43" s="10">
        <f t="shared" si="2"/>
        <v>31.562395546178912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6"/>
      <c r="U44" s="6"/>
      <c r="V44" s="6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6"/>
      <c r="V45" s="6"/>
    </row>
    <row r="46" spans="1:25" ht="21" customHeight="1" x14ac:dyDescent="0.2">
      <c r="A46" s="1"/>
      <c r="B46" s="12" t="s">
        <v>65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36" t="s">
        <v>39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1"/>
      <c r="T48" s="1"/>
      <c r="U48" s="1"/>
      <c r="V48" s="1"/>
    </row>
    <row r="49" spans="1:26" ht="36" customHeight="1" x14ac:dyDescent="0.2">
      <c r="A49" s="1"/>
      <c r="B49" s="35" t="s">
        <v>62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1"/>
      <c r="T49" s="1"/>
      <c r="U49" s="1"/>
    </row>
    <row r="50" spans="1:26" ht="24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4"/>
      <c r="Q52" s="14"/>
      <c r="R52" s="14"/>
      <c r="S52" s="14"/>
      <c r="X52" s="14"/>
      <c r="Y52" s="14"/>
      <c r="Z52" s="14"/>
    </row>
    <row r="53" spans="1:26" ht="15" x14ac:dyDescent="0.2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V53" s="14"/>
      <c r="W53" s="14"/>
      <c r="X53" s="14"/>
      <c r="Y53" s="14"/>
      <c r="Z53" s="14"/>
    </row>
    <row r="60" spans="1:26" x14ac:dyDescent="0.2">
      <c r="U60" s="15"/>
    </row>
    <row r="61" spans="1:26" x14ac:dyDescent="0.2">
      <c r="U61" s="15"/>
    </row>
    <row r="62" spans="1:26" x14ac:dyDescent="0.2">
      <c r="U62" s="15"/>
    </row>
    <row r="63" spans="1:26" x14ac:dyDescent="0.2">
      <c r="U63" s="15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>
    <tabColor rgb="FF002060"/>
    <pageSetUpPr fitToPage="1"/>
  </sheetPr>
  <dimension ref="A1:S50"/>
  <sheetViews>
    <sheetView showGridLines="0" tabSelected="1" zoomScale="80" zoomScaleNormal="80" zoomScaleSheetLayoutView="50" workbookViewId="0">
      <selection activeCell="O17" sqref="O17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4" width="15.5703125" style="2" customWidth="1"/>
    <col min="5" max="5" width="15.42578125" style="2" customWidth="1"/>
    <col min="6" max="6" width="15" style="2" customWidth="1"/>
    <col min="7" max="7" width="13.42578125" style="2" customWidth="1"/>
    <col min="8" max="8" width="12.28515625" style="2" customWidth="1"/>
    <col min="9" max="9" width="11.1406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7" t="s">
        <v>67</v>
      </c>
      <c r="C2" s="37"/>
      <c r="D2" s="37"/>
      <c r="E2" s="37"/>
      <c r="F2" s="37"/>
      <c r="G2" s="37"/>
      <c r="H2" s="37"/>
      <c r="I2" s="37"/>
      <c r="J2" s="1"/>
      <c r="K2" s="1"/>
    </row>
    <row r="3" spans="1:19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8" t="s">
        <v>1</v>
      </c>
      <c r="C5" s="16" t="s">
        <v>42</v>
      </c>
      <c r="D5" s="16" t="s">
        <v>43</v>
      </c>
      <c r="E5" s="16" t="s">
        <v>44</v>
      </c>
      <c r="F5" s="42" t="s">
        <v>45</v>
      </c>
      <c r="G5" s="43"/>
      <c r="H5" s="44" t="s">
        <v>46</v>
      </c>
      <c r="I5" s="44"/>
      <c r="J5" s="1"/>
      <c r="K5" s="1"/>
      <c r="L5" s="1"/>
      <c r="M5" s="1"/>
    </row>
    <row r="6" spans="1:19" ht="30.75" customHeight="1" x14ac:dyDescent="0.2">
      <c r="A6" s="1"/>
      <c r="B6" s="38"/>
      <c r="C6" s="23" t="s">
        <v>63</v>
      </c>
      <c r="D6" s="23" t="s">
        <v>63</v>
      </c>
      <c r="E6" s="23" t="s">
        <v>63</v>
      </c>
      <c r="F6" s="17" t="s">
        <v>47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40</v>
      </c>
      <c r="C7" s="4">
        <f>+C8+C40</f>
        <v>3774.29412</v>
      </c>
      <c r="D7" s="4">
        <f>+D8+D40</f>
        <v>3912.801774352185</v>
      </c>
      <c r="E7" s="4">
        <f>+E8+E40</f>
        <v>3826.9683299999997</v>
      </c>
      <c r="F7" s="5">
        <f t="shared" ref="F7:F43" si="0">+E7-D7</f>
        <v>-85.833444352185325</v>
      </c>
      <c r="G7" s="5">
        <f t="shared" ref="G7:G43" si="1">IF(ISNUMBER(+F7/D7*100), +F7/D7*100, "")</f>
        <v>-2.1936568551673221</v>
      </c>
      <c r="H7" s="5">
        <f t="shared" ref="H7:H43" si="2">+E7-C7</f>
        <v>52.674209999999675</v>
      </c>
      <c r="I7" s="5">
        <f t="shared" ref="I7:I43" si="3">IF(ISNUMBER(+H7/C7*100), +H7/C7*100, "")</f>
        <v>1.3956042726209075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+C9+C12+C16+C17+C24+C32</f>
        <v>3663.4155700000001</v>
      </c>
      <c r="D8" s="5">
        <f>+D9+D12+D16+D17+D24+D32</f>
        <v>3649.6968665297818</v>
      </c>
      <c r="E8" s="5">
        <f>+E9+E12+E16+E17+E24+E32</f>
        <v>3674.0139299999996</v>
      </c>
      <c r="F8" s="5">
        <f t="shared" si="0"/>
        <v>24.317063470217818</v>
      </c>
      <c r="G8" s="5">
        <f t="shared" si="1"/>
        <v>0.66627625141205382</v>
      </c>
      <c r="H8" s="5">
        <f t="shared" si="2"/>
        <v>10.598359999999502</v>
      </c>
      <c r="I8" s="5">
        <f t="shared" si="3"/>
        <v>0.28930269573537631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1564.7463</v>
      </c>
      <c r="D9" s="8">
        <f>SUM(D10:D11)</f>
        <v>1529.2037321297744</v>
      </c>
      <c r="E9" s="8">
        <f>SUM(E10:E11)</f>
        <v>1548.0072000000002</v>
      </c>
      <c r="F9" s="8">
        <f t="shared" si="0"/>
        <v>18.803467870225859</v>
      </c>
      <c r="G9" s="8">
        <f t="shared" si="1"/>
        <v>1.2296247697510929</v>
      </c>
      <c r="H9" s="8">
        <f t="shared" si="2"/>
        <v>-16.73909999999978</v>
      </c>
      <c r="I9" s="8">
        <f t="shared" si="3"/>
        <v>-1.0697644723620552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665.78569999999991</v>
      </c>
      <c r="D10" s="10">
        <v>657.58918793292128</v>
      </c>
      <c r="E10" s="10">
        <v>752.24360000000013</v>
      </c>
      <c r="F10" s="10">
        <f>+E10-D10</f>
        <v>94.654412067078852</v>
      </c>
      <c r="G10" s="10">
        <f>IF(ISNUMBER(+F10/D10*100), +F10/D10*100, "")</f>
        <v>14.394155774461161</v>
      </c>
      <c r="H10" s="10">
        <f>+E10-C10</f>
        <v>86.457900000000222</v>
      </c>
      <c r="I10" s="10">
        <f>IF(ISNUMBER(+H10/C10*100), +H10/C10*100, "")</f>
        <v>12.985845145066985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898.96060000000011</v>
      </c>
      <c r="D11" s="10">
        <v>871.6145441968531</v>
      </c>
      <c r="E11" s="10">
        <v>795.76360000000011</v>
      </c>
      <c r="F11" s="10">
        <f>+E11-D11</f>
        <v>-75.850944196852993</v>
      </c>
      <c r="G11" s="10">
        <f>IF(ISNUMBER(+F11/D11*100), +F11/D11*100, "")</f>
        <v>-8.7023495307487835</v>
      </c>
      <c r="H11" s="10">
        <f>+E11-C11</f>
        <v>-103.197</v>
      </c>
      <c r="I11" s="10">
        <f>IF(ISNUMBER(+H11/C11*100), +H11/C11*100, "")</f>
        <v>-11.479590985411372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1718.5875100000001</v>
      </c>
      <c r="D12" s="8">
        <f>SUM(D13:D15)</f>
        <v>1731.8458673736852</v>
      </c>
      <c r="E12" s="8">
        <f>SUM(E13:E15)</f>
        <v>1739.24341</v>
      </c>
      <c r="F12" s="8">
        <f t="shared" si="0"/>
        <v>7.3975426263148165</v>
      </c>
      <c r="G12" s="8">
        <f t="shared" si="1"/>
        <v>0.42714786377225733</v>
      </c>
      <c r="H12" s="8">
        <f t="shared" si="2"/>
        <v>20.655899999999974</v>
      </c>
      <c r="I12" s="8">
        <f t="shared" si="3"/>
        <v>1.2019114464529055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708.79214999999999</v>
      </c>
      <c r="D13" s="10">
        <v>686.05334076068686</v>
      </c>
      <c r="E13" s="10">
        <v>696.91279999999983</v>
      </c>
      <c r="F13" s="10">
        <f t="shared" si="0"/>
        <v>10.859459239312969</v>
      </c>
      <c r="G13" s="10">
        <f t="shared" si="1"/>
        <v>1.5828884715104141</v>
      </c>
      <c r="H13" s="10">
        <f t="shared" si="2"/>
        <v>-11.879350000000159</v>
      </c>
      <c r="I13" s="10">
        <f t="shared" si="3"/>
        <v>-1.6759990922585919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677.19173000000001</v>
      </c>
      <c r="D14" s="10">
        <v>696.59915122988457</v>
      </c>
      <c r="E14" s="10">
        <v>696.59301000000016</v>
      </c>
      <c r="F14" s="10">
        <f t="shared" si="0"/>
        <v>-6.1412298844061297E-3</v>
      </c>
      <c r="G14" s="10">
        <f t="shared" si="1"/>
        <v>-8.8160168923023319E-4</v>
      </c>
      <c r="H14" s="10">
        <f t="shared" si="2"/>
        <v>19.401280000000156</v>
      </c>
      <c r="I14" s="10">
        <f t="shared" si="3"/>
        <v>2.8649611536160009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332.60363000000001</v>
      </c>
      <c r="D15" s="10">
        <v>349.19337538311379</v>
      </c>
      <c r="E15" s="10">
        <v>345.73760000000004</v>
      </c>
      <c r="F15" s="10">
        <f t="shared" si="0"/>
        <v>-3.4557753831137461</v>
      </c>
      <c r="G15" s="10">
        <f t="shared" si="1"/>
        <v>-0.98964517277061148</v>
      </c>
      <c r="H15" s="10">
        <f t="shared" si="2"/>
        <v>13.133970000000033</v>
      </c>
      <c r="I15" s="10">
        <f t="shared" si="3"/>
        <v>3.9488354351394279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41</v>
      </c>
      <c r="C16" s="8">
        <v>152.14010000000002</v>
      </c>
      <c r="D16" s="8">
        <v>164.46966880128466</v>
      </c>
      <c r="E16" s="8">
        <v>150.06471999999999</v>
      </c>
      <c r="F16" s="8">
        <f t="shared" si="0"/>
        <v>-14.404948801284661</v>
      </c>
      <c r="G16" s="8">
        <f t="shared" si="1"/>
        <v>-8.7584226965818175</v>
      </c>
      <c r="H16" s="8">
        <f t="shared" si="2"/>
        <v>-2.075380000000024</v>
      </c>
      <c r="I16" s="8">
        <f t="shared" si="3"/>
        <v>-1.3641242512657896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116.4063</v>
      </c>
      <c r="D17" s="8">
        <f>SUM(D18:D23)</f>
        <v>129.34540796552753</v>
      </c>
      <c r="E17" s="8">
        <f>SUM(E18:E23)</f>
        <v>114.5701</v>
      </c>
      <c r="F17" s="8">
        <f t="shared" si="0"/>
        <v>-14.775307965527531</v>
      </c>
      <c r="G17" s="8">
        <f t="shared" si="1"/>
        <v>-11.423140719046918</v>
      </c>
      <c r="H17" s="8">
        <f t="shared" si="2"/>
        <v>-1.8362000000000052</v>
      </c>
      <c r="I17" s="8">
        <f t="shared" si="3"/>
        <v>-1.5774060338658691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14.747600000000002</v>
      </c>
      <c r="D18" s="10">
        <v>16.40067466585274</v>
      </c>
      <c r="E18" s="10">
        <v>15.079700000000001</v>
      </c>
      <c r="F18" s="10">
        <f t="shared" si="0"/>
        <v>-1.3209746658527397</v>
      </c>
      <c r="G18" s="10">
        <f t="shared" si="1"/>
        <v>-8.0543922293824526</v>
      </c>
      <c r="H18" s="10">
        <f t="shared" si="2"/>
        <v>0.33209999999999873</v>
      </c>
      <c r="I18" s="10">
        <f t="shared" si="3"/>
        <v>2.2518918332474347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53.643800000000006</v>
      </c>
      <c r="D19" s="10">
        <v>59.670192720635143</v>
      </c>
      <c r="E19" s="10">
        <v>50.594299999999997</v>
      </c>
      <c r="F19" s="10">
        <f t="shared" si="0"/>
        <v>-9.0758927206351458</v>
      </c>
      <c r="G19" s="10">
        <f t="shared" si="1"/>
        <v>-15.210094532670283</v>
      </c>
      <c r="H19" s="10">
        <f t="shared" si="2"/>
        <v>-3.049500000000009</v>
      </c>
      <c r="I19" s="10">
        <f t="shared" si="3"/>
        <v>-5.6847203218265836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14.1243</v>
      </c>
      <c r="D20" s="10">
        <v>15.6652368144882</v>
      </c>
      <c r="E20" s="10">
        <v>13.5945</v>
      </c>
      <c r="F20" s="10">
        <f t="shared" si="0"/>
        <v>-2.0707368144881997</v>
      </c>
      <c r="G20" s="10">
        <f t="shared" si="1"/>
        <v>-13.218675459620577</v>
      </c>
      <c r="H20" s="10">
        <f t="shared" si="2"/>
        <v>-0.52979999999999983</v>
      </c>
      <c r="I20" s="10">
        <f t="shared" si="3"/>
        <v>-3.750982349567765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33.160599999999995</v>
      </c>
      <c r="D21" s="10">
        <v>36.800885007490535</v>
      </c>
      <c r="E21" s="10">
        <v>34.367299999999993</v>
      </c>
      <c r="F21" s="10">
        <f t="shared" si="0"/>
        <v>-2.4335850074905423</v>
      </c>
      <c r="G21" s="10">
        <f t="shared" si="1"/>
        <v>-6.6128437046967887</v>
      </c>
      <c r="H21" s="10">
        <f t="shared" si="2"/>
        <v>1.2066999999999979</v>
      </c>
      <c r="I21" s="10">
        <f t="shared" si="3"/>
        <v>3.6389570755655751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0.73</v>
      </c>
      <c r="D22" s="10">
        <v>0.80841875706089283</v>
      </c>
      <c r="E22" s="10">
        <v>0.48119999999999996</v>
      </c>
      <c r="F22" s="10">
        <f t="shared" si="0"/>
        <v>-0.32721875706089287</v>
      </c>
      <c r="G22" s="10">
        <f t="shared" si="1"/>
        <v>-40.476393478367257</v>
      </c>
      <c r="H22" s="10">
        <f t="shared" si="2"/>
        <v>-0.24880000000000002</v>
      </c>
      <c r="I22" s="10">
        <f t="shared" si="3"/>
        <v>-34.082191780821915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</v>
      </c>
      <c r="E23" s="10">
        <v>0.4531</v>
      </c>
      <c r="F23" s="10">
        <f t="shared" si="0"/>
        <v>0.4531</v>
      </c>
      <c r="G23" s="10" t="str">
        <f t="shared" si="1"/>
        <v/>
      </c>
      <c r="H23" s="10">
        <f t="shared" si="2"/>
        <v>0.4531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SUM(C25:C29)</f>
        <v>32.963259999999998</v>
      </c>
      <c r="D24" s="8">
        <f>SUM(D25:D29)</f>
        <v>34.533045636438764</v>
      </c>
      <c r="E24" s="8">
        <f>SUM(E25:E29)</f>
        <v>39.036200000000001</v>
      </c>
      <c r="F24" s="8">
        <f t="shared" si="0"/>
        <v>4.5031543635612366</v>
      </c>
      <c r="G24" s="8">
        <f t="shared" si="1"/>
        <v>13.040130925520147</v>
      </c>
      <c r="H24" s="8">
        <f t="shared" si="2"/>
        <v>6.0729400000000027</v>
      </c>
      <c r="I24" s="8">
        <f t="shared" si="3"/>
        <v>18.423359825454167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21.744499999999999</v>
      </c>
      <c r="D25" s="10">
        <v>22.555547061970771</v>
      </c>
      <c r="E25" s="10">
        <v>26.532800000000002</v>
      </c>
      <c r="F25" s="10">
        <f t="shared" si="0"/>
        <v>3.9772529380292312</v>
      </c>
      <c r="G25" s="10">
        <f t="shared" si="1"/>
        <v>17.633147744551856</v>
      </c>
      <c r="H25" s="10">
        <f t="shared" si="2"/>
        <v>4.7883000000000031</v>
      </c>
      <c r="I25" s="10">
        <f t="shared" si="3"/>
        <v>22.020740877003394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hidden="1" customHeight="1" x14ac:dyDescent="0.25">
      <c r="A26" s="21"/>
      <c r="B26" s="9" t="s">
        <v>21</v>
      </c>
      <c r="C26" s="10"/>
      <c r="D26" s="10"/>
      <c r="E26" s="10"/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>
        <v>3.5700000000000003E-2</v>
      </c>
      <c r="F27" s="10">
        <f t="shared" si="0"/>
        <v>3.5700000000000003E-2</v>
      </c>
      <c r="G27" s="10" t="str">
        <f t="shared" si="1"/>
        <v/>
      </c>
      <c r="H27" s="10">
        <f t="shared" si="2"/>
        <v>3.5700000000000003E-2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11.21876</v>
      </c>
      <c r="D28" s="10">
        <v>11.977498574467992</v>
      </c>
      <c r="E28" s="10">
        <v>12.467700000000001</v>
      </c>
      <c r="F28" s="10">
        <f t="shared" si="0"/>
        <v>0.49020142553200863</v>
      </c>
      <c r="G28" s="10">
        <f t="shared" si="1"/>
        <v>4.0926861521566247</v>
      </c>
      <c r="H28" s="10">
        <f t="shared" si="2"/>
        <v>1.248940000000001</v>
      </c>
      <c r="I28" s="10">
        <f t="shared" si="3"/>
        <v>11.132602890158994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0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0</v>
      </c>
      <c r="I29" s="10" t="str">
        <f t="shared" si="3"/>
        <v/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0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0</v>
      </c>
      <c r="I30" s="10" t="str">
        <f t="shared" si="3"/>
        <v/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>
        <v>0</v>
      </c>
      <c r="D31" s="10"/>
      <c r="E31" s="10">
        <v>0</v>
      </c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20.25" customHeight="1" x14ac:dyDescent="0.25">
      <c r="A32" s="1"/>
      <c r="B32" s="7" t="s">
        <v>27</v>
      </c>
      <c r="C32" s="8">
        <f>SUM(C33:C39)</f>
        <v>78.57210000000002</v>
      </c>
      <c r="D32" s="8">
        <f>SUM(D33:D39)</f>
        <v>60.29914462307147</v>
      </c>
      <c r="E32" s="8">
        <f>SUM(E33:E39)</f>
        <v>83.092299999999994</v>
      </c>
      <c r="F32" s="8">
        <f t="shared" si="0"/>
        <v>22.793155376928524</v>
      </c>
      <c r="G32" s="8">
        <f t="shared" si="1"/>
        <v>37.800130531548994</v>
      </c>
      <c r="H32" s="8">
        <f t="shared" si="2"/>
        <v>4.5201999999999742</v>
      </c>
      <c r="I32" s="8">
        <f t="shared" si="3"/>
        <v>5.7529326567572623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15" customHeight="1" x14ac:dyDescent="0.25">
      <c r="A33" s="1"/>
      <c r="B33" s="9" t="s">
        <v>28</v>
      </c>
      <c r="C33" s="10">
        <v>7.4168000000000012</v>
      </c>
      <c r="D33" s="10">
        <v>6.8985374149781578</v>
      </c>
      <c r="E33" s="10">
        <v>8.2967999999999993</v>
      </c>
      <c r="F33" s="10">
        <f t="shared" si="0"/>
        <v>1.3982625850218415</v>
      </c>
      <c r="G33" s="10">
        <f t="shared" si="1"/>
        <v>20.268971535704409</v>
      </c>
      <c r="H33" s="10">
        <f t="shared" si="2"/>
        <v>0.87999999999999812</v>
      </c>
      <c r="I33" s="10">
        <f t="shared" si="3"/>
        <v>11.86495523675976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29</v>
      </c>
      <c r="C34" s="10">
        <v>54.790600000000005</v>
      </c>
      <c r="D34" s="10">
        <v>53.400607208093312</v>
      </c>
      <c r="E34" s="10">
        <v>46.423900000000003</v>
      </c>
      <c r="F34" s="10">
        <f t="shared" si="0"/>
        <v>-6.976707208093309</v>
      </c>
      <c r="G34" s="10">
        <f t="shared" si="1"/>
        <v>-13.064846212153054</v>
      </c>
      <c r="H34" s="10">
        <f t="shared" si="2"/>
        <v>-8.3667000000000016</v>
      </c>
      <c r="I34" s="10">
        <f t="shared" si="3"/>
        <v>-15.270320091402542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30</v>
      </c>
      <c r="C35" s="10">
        <v>15.751899999999999</v>
      </c>
      <c r="D35" s="10">
        <v>0</v>
      </c>
      <c r="E35" s="10">
        <v>27.977299999999996</v>
      </c>
      <c r="F35" s="10">
        <f t="shared" si="0"/>
        <v>27.977299999999996</v>
      </c>
      <c r="G35" s="10" t="str">
        <f t="shared" si="1"/>
        <v/>
      </c>
      <c r="H35" s="10">
        <f t="shared" si="2"/>
        <v>12.225399999999997</v>
      </c>
      <c r="I35" s="10">
        <f t="shared" si="3"/>
        <v>77.61222455703755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31</v>
      </c>
      <c r="C36" s="10">
        <v>0.61280000000000012</v>
      </c>
      <c r="D36" s="10">
        <v>0</v>
      </c>
      <c r="E36" s="10">
        <v>0.39429999999999993</v>
      </c>
      <c r="F36" s="10">
        <f t="shared" si="0"/>
        <v>0.39429999999999993</v>
      </c>
      <c r="G36" s="10" t="str">
        <f t="shared" si="1"/>
        <v/>
      </c>
      <c r="H36" s="10">
        <f t="shared" si="2"/>
        <v>-0.21850000000000019</v>
      </c>
      <c r="I36" s="10">
        <f t="shared" si="3"/>
        <v>-35.656005221932141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hidden="1" customHeight="1" x14ac:dyDescent="0.25">
      <c r="A37" s="21"/>
      <c r="B37" s="9" t="s">
        <v>32</v>
      </c>
      <c r="C37" s="10"/>
      <c r="D37" s="10"/>
      <c r="E37" s="10"/>
      <c r="F37" s="10">
        <f t="shared" si="0"/>
        <v>0</v>
      </c>
      <c r="G37" s="10" t="str">
        <f t="shared" si="1"/>
        <v/>
      </c>
      <c r="H37" s="10">
        <f t="shared" si="2"/>
        <v>0</v>
      </c>
      <c r="I37" s="10" t="str">
        <f t="shared" si="3"/>
        <v/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33</v>
      </c>
      <c r="C38" s="10">
        <v>0</v>
      </c>
      <c r="D38" s="10">
        <v>0</v>
      </c>
      <c r="E38" s="10">
        <v>0</v>
      </c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34</v>
      </c>
      <c r="C39" s="10">
        <v>0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0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21" customHeight="1" x14ac:dyDescent="0.4">
      <c r="A40" s="1"/>
      <c r="B40" s="3" t="s">
        <v>35</v>
      </c>
      <c r="C40" s="5">
        <f>SUM(C41:C43)</f>
        <v>110.87855</v>
      </c>
      <c r="D40" s="5">
        <f>SUM(D41:D43)</f>
        <v>263.10490782240316</v>
      </c>
      <c r="E40" s="5">
        <f>SUM(E41:E43)</f>
        <v>152.95440000000002</v>
      </c>
      <c r="F40" s="5">
        <f t="shared" si="0"/>
        <v>-110.15050782240314</v>
      </c>
      <c r="G40" s="5">
        <f t="shared" si="1"/>
        <v>-41.865622627136688</v>
      </c>
      <c r="H40" s="5">
        <f t="shared" si="2"/>
        <v>42.075850000000017</v>
      </c>
      <c r="I40" s="5">
        <f t="shared" si="3"/>
        <v>37.947691415517262</v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15" customHeight="1" x14ac:dyDescent="0.25">
      <c r="A41" s="1"/>
      <c r="B41" s="9" t="s">
        <v>36</v>
      </c>
      <c r="C41" s="10">
        <v>12.81</v>
      </c>
      <c r="D41" s="10">
        <v>0</v>
      </c>
      <c r="E41" s="10">
        <v>24.832599999999999</v>
      </c>
      <c r="F41" s="10">
        <f t="shared" si="0"/>
        <v>24.832599999999999</v>
      </c>
      <c r="G41" s="10" t="str">
        <f t="shared" si="1"/>
        <v/>
      </c>
      <c r="H41" s="10">
        <f t="shared" si="2"/>
        <v>12.022599999999999</v>
      </c>
      <c r="I41" s="10">
        <f t="shared" si="3"/>
        <v>93.853239656518326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15" customHeight="1" x14ac:dyDescent="0.25">
      <c r="A42" s="1"/>
      <c r="B42" s="9" t="s">
        <v>37</v>
      </c>
      <c r="C42" s="10">
        <v>3.4693299999999998</v>
      </c>
      <c r="D42" s="10">
        <v>0</v>
      </c>
      <c r="E42" s="10">
        <v>3.6648000000000005</v>
      </c>
      <c r="F42" s="10">
        <f t="shared" si="0"/>
        <v>3.6648000000000005</v>
      </c>
      <c r="G42" s="10" t="str">
        <f t="shared" si="1"/>
        <v/>
      </c>
      <c r="H42" s="10">
        <f t="shared" si="2"/>
        <v>0.1954700000000007</v>
      </c>
      <c r="I42" s="10">
        <f t="shared" si="3"/>
        <v>5.6342290874607119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15" customHeight="1" x14ac:dyDescent="0.25">
      <c r="A43" s="1"/>
      <c r="B43" s="9" t="s">
        <v>38</v>
      </c>
      <c r="C43" s="10">
        <v>94.599220000000003</v>
      </c>
      <c r="D43" s="10">
        <v>263.10490782240316</v>
      </c>
      <c r="E43" s="10">
        <v>124.45700000000001</v>
      </c>
      <c r="F43" s="10">
        <f t="shared" si="0"/>
        <v>-138.64790782240317</v>
      </c>
      <c r="G43" s="10">
        <f t="shared" si="1"/>
        <v>-52.696815490796943</v>
      </c>
      <c r="H43" s="10">
        <f t="shared" si="2"/>
        <v>29.857780000000005</v>
      </c>
      <c r="I43" s="10">
        <f t="shared" si="3"/>
        <v>31.56239554617893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6" hidden="1" customHeight="1" x14ac:dyDescent="0.25">
      <c r="A44" s="1"/>
      <c r="B44" s="18"/>
      <c r="C44" s="19"/>
      <c r="D44" s="19"/>
      <c r="E44" s="19"/>
      <c r="F44" s="19"/>
      <c r="G44" s="19"/>
      <c r="H44" s="19"/>
      <c r="I44" s="20"/>
      <c r="J44" s="1"/>
      <c r="K44" s="6"/>
      <c r="L44" s="6"/>
      <c r="M44" s="6"/>
      <c r="N44" s="6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6"/>
      <c r="M45" s="6"/>
      <c r="N45" s="6"/>
    </row>
    <row r="46" spans="1:14" ht="21" customHeight="1" x14ac:dyDescent="0.2">
      <c r="A46" s="1"/>
      <c r="B46" s="12" t="s">
        <v>65</v>
      </c>
      <c r="C46" s="12"/>
      <c r="D46" s="12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36" t="s">
        <v>39</v>
      </c>
      <c r="C48" s="36"/>
      <c r="D48" s="36"/>
      <c r="E48" s="36"/>
      <c r="F48" s="36"/>
      <c r="G48" s="36"/>
      <c r="H48" s="36"/>
      <c r="I48" s="36"/>
      <c r="J48" s="1"/>
      <c r="K48" s="1"/>
    </row>
    <row r="49" spans="1:11" ht="34.5" hidden="1" customHeight="1" x14ac:dyDescent="0.2">
      <c r="A49" s="13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2023-07-27T20:33:07Z</dcterms:modified>
</cp:coreProperties>
</file>