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n Hand\Minero\publicaciones DPEF\Archivos publicados\"/>
    </mc:Choice>
  </mc:AlternateContent>
  <xr:revisionPtr revIDLastSave="0" documentId="13_ncr:1_{D32FFFDF-B4EC-496F-841D-534D89475626}" xr6:coauthVersionLast="36" xr6:coauthVersionMax="36" xr10:uidLastSave="{00000000-0000-0000-0000-000000000000}"/>
  <bookViews>
    <workbookView xWindow="0" yWindow="0" windowWidth="28800" windowHeight="12225" activeTab="1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4" l="1"/>
  <c r="C32" i="14"/>
  <c r="C29" i="14"/>
  <c r="C24" i="14"/>
  <c r="C17" i="14"/>
  <c r="C12" i="14"/>
  <c r="N37" i="13" l="1"/>
  <c r="M29" i="13"/>
  <c r="M30" i="13"/>
  <c r="M31" i="13"/>
  <c r="M37" i="13"/>
  <c r="L37" i="13"/>
  <c r="U37" i="14"/>
  <c r="M42" i="13" l="1"/>
  <c r="M39" i="13"/>
  <c r="M38" i="13"/>
  <c r="M36" i="13"/>
  <c r="M35" i="13"/>
  <c r="M33" i="13"/>
  <c r="M28" i="13"/>
  <c r="M27" i="13"/>
  <c r="M26" i="13"/>
  <c r="M25" i="13"/>
  <c r="M23" i="13"/>
  <c r="M22" i="13"/>
  <c r="M21" i="13"/>
  <c r="M20" i="13"/>
  <c r="M19" i="13"/>
  <c r="M18" i="13"/>
  <c r="M16" i="13"/>
  <c r="M15" i="13"/>
  <c r="M14" i="13"/>
  <c r="M13" i="13"/>
  <c r="M10" i="13"/>
  <c r="N10" i="13" l="1"/>
  <c r="N41" i="13"/>
  <c r="N11" i="13"/>
  <c r="N19" i="13"/>
  <c r="N26" i="13"/>
  <c r="N34" i="13"/>
  <c r="N42" i="13"/>
  <c r="L14" i="13"/>
  <c r="U14" i="14"/>
  <c r="U23" i="14"/>
  <c r="L23" i="13"/>
  <c r="U31" i="14"/>
  <c r="L31" i="13"/>
  <c r="U41" i="14"/>
  <c r="L41" i="13"/>
  <c r="N13" i="13"/>
  <c r="N20" i="13"/>
  <c r="N27" i="13"/>
  <c r="N35" i="13"/>
  <c r="L10" i="13"/>
  <c r="U10" i="14"/>
  <c r="U15" i="14"/>
  <c r="L15" i="13"/>
  <c r="L18" i="13"/>
  <c r="U18" i="14"/>
  <c r="L25" i="13"/>
  <c r="U25" i="14"/>
  <c r="L33" i="13"/>
  <c r="U33" i="14"/>
  <c r="L42" i="13"/>
  <c r="U42" i="14"/>
  <c r="N25" i="13"/>
  <c r="N33" i="13"/>
  <c r="U16" i="14"/>
  <c r="L16" i="13"/>
  <c r="U22" i="14"/>
  <c r="L22" i="13"/>
  <c r="U30" i="14"/>
  <c r="L30" i="13"/>
  <c r="L39" i="13"/>
  <c r="U39" i="14"/>
  <c r="N38" i="13"/>
  <c r="N14" i="13"/>
  <c r="N21" i="13"/>
  <c r="N28" i="13"/>
  <c r="N36" i="13"/>
  <c r="U11" i="14"/>
  <c r="L11" i="13"/>
  <c r="L19" i="13"/>
  <c r="U19" i="14"/>
  <c r="L26" i="13"/>
  <c r="U26" i="14"/>
  <c r="L34" i="13"/>
  <c r="U34" i="14"/>
  <c r="U38" i="14"/>
  <c r="L38" i="13"/>
  <c r="M43" i="13"/>
  <c r="M41" i="13"/>
  <c r="N18" i="13"/>
  <c r="L13" i="13"/>
  <c r="U13" i="14"/>
  <c r="N15" i="13"/>
  <c r="N22" i="13"/>
  <c r="N30" i="13"/>
  <c r="N39" i="13"/>
  <c r="L20" i="13"/>
  <c r="U20" i="14"/>
  <c r="L27" i="13"/>
  <c r="U27" i="14"/>
  <c r="U35" i="14"/>
  <c r="L35" i="13"/>
  <c r="U40" i="14"/>
  <c r="M34" i="13"/>
  <c r="N16" i="13"/>
  <c r="N23" i="13"/>
  <c r="N31" i="13"/>
  <c r="M11" i="13"/>
  <c r="U21" i="14"/>
  <c r="L21" i="13"/>
  <c r="U28" i="14"/>
  <c r="L28" i="13"/>
  <c r="U36" i="14"/>
  <c r="L36" i="13"/>
  <c r="F29" i="14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9" i="14"/>
  <c r="O24" i="14" s="1"/>
  <c r="P43" i="14"/>
  <c r="P42" i="14"/>
  <c r="P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P39" i="14"/>
  <c r="P38" i="14"/>
  <c r="V38" i="14" s="1"/>
  <c r="P37" i="14"/>
  <c r="P36" i="14"/>
  <c r="P35" i="14"/>
  <c r="P34" i="14"/>
  <c r="P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P31" i="14"/>
  <c r="V31" i="14" s="1"/>
  <c r="P30" i="14"/>
  <c r="E29" i="14"/>
  <c r="E24" i="14" s="1"/>
  <c r="D29" i="14"/>
  <c r="D24" i="14" s="1"/>
  <c r="P28" i="14"/>
  <c r="P27" i="14"/>
  <c r="P26" i="14"/>
  <c r="P25" i="14"/>
  <c r="P23" i="14"/>
  <c r="V23" i="14" s="1"/>
  <c r="P22" i="14"/>
  <c r="P21" i="14"/>
  <c r="P20" i="14"/>
  <c r="P19" i="14"/>
  <c r="P18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P14" i="14"/>
  <c r="P13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P10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12" i="14" l="1"/>
  <c r="U43" i="14"/>
  <c r="L43" i="13"/>
  <c r="U17" i="14"/>
  <c r="U29" i="14"/>
  <c r="N43" i="13"/>
  <c r="U9" i="14"/>
  <c r="U24" i="14"/>
  <c r="U32" i="14"/>
  <c r="Q43" i="14"/>
  <c r="R43" i="14" s="1"/>
  <c r="V43" i="14"/>
  <c r="Q41" i="14"/>
  <c r="R41" i="14" s="1"/>
  <c r="V41" i="14"/>
  <c r="Q42" i="14"/>
  <c r="R42" i="14" s="1"/>
  <c r="V42" i="14"/>
  <c r="Q36" i="14"/>
  <c r="R36" i="14" s="1"/>
  <c r="V36" i="14"/>
  <c r="Q37" i="14"/>
  <c r="R37" i="14" s="1"/>
  <c r="V37" i="14"/>
  <c r="Q33" i="14"/>
  <c r="R33" i="14" s="1"/>
  <c r="V33" i="14"/>
  <c r="Q39" i="14"/>
  <c r="R39" i="14" s="1"/>
  <c r="V39" i="14"/>
  <c r="Q34" i="14"/>
  <c r="R34" i="14" s="1"/>
  <c r="V34" i="14"/>
  <c r="Q35" i="14"/>
  <c r="R35" i="14" s="1"/>
  <c r="V35" i="14"/>
  <c r="Q30" i="14"/>
  <c r="R30" i="14" s="1"/>
  <c r="V30" i="14"/>
  <c r="Q26" i="14"/>
  <c r="R26" i="14" s="1"/>
  <c r="V26" i="14"/>
  <c r="Q27" i="14"/>
  <c r="R27" i="14" s="1"/>
  <c r="V27" i="14"/>
  <c r="Q28" i="14"/>
  <c r="R28" i="14" s="1"/>
  <c r="V28" i="14"/>
  <c r="Q25" i="14"/>
  <c r="R25" i="14" s="1"/>
  <c r="V25" i="14"/>
  <c r="Q19" i="14"/>
  <c r="R19" i="14" s="1"/>
  <c r="V19" i="14"/>
  <c r="Q20" i="14"/>
  <c r="R20" i="14" s="1"/>
  <c r="V20" i="14"/>
  <c r="Q21" i="14"/>
  <c r="R21" i="14" s="1"/>
  <c r="V21" i="14"/>
  <c r="Q22" i="14"/>
  <c r="R22" i="14" s="1"/>
  <c r="V22" i="14"/>
  <c r="Q18" i="14"/>
  <c r="R18" i="14" s="1"/>
  <c r="V18" i="14"/>
  <c r="Q14" i="14"/>
  <c r="R14" i="14" s="1"/>
  <c r="V14" i="14"/>
  <c r="Q13" i="14"/>
  <c r="R13" i="14" s="1"/>
  <c r="V13" i="14"/>
  <c r="Q15" i="14"/>
  <c r="R15" i="14" s="1"/>
  <c r="V15" i="14"/>
  <c r="Q11" i="14"/>
  <c r="R11" i="14" s="1"/>
  <c r="V11" i="14"/>
  <c r="Q10" i="14"/>
  <c r="R10" i="14" s="1"/>
  <c r="V10" i="14"/>
  <c r="E8" i="14"/>
  <c r="E7" i="14" s="1"/>
  <c r="D8" i="14"/>
  <c r="D7" i="14" s="1"/>
  <c r="P40" i="14"/>
  <c r="V40" i="14" s="1"/>
  <c r="M8" i="14"/>
  <c r="M7" i="14" s="1"/>
  <c r="P17" i="14"/>
  <c r="V17" i="14" s="1"/>
  <c r="C8" i="14"/>
  <c r="P32" i="14"/>
  <c r="V32" i="14" s="1"/>
  <c r="G8" i="14"/>
  <c r="G7" i="14" s="1"/>
  <c r="P29" i="14"/>
  <c r="J8" i="14"/>
  <c r="J7" i="14" s="1"/>
  <c r="P12" i="14"/>
  <c r="V12" i="14" s="1"/>
  <c r="P9" i="14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8" i="14"/>
  <c r="R38" i="14" s="1"/>
  <c r="Q40" i="14" l="1"/>
  <c r="R40" i="14" s="1"/>
  <c r="Q32" i="14"/>
  <c r="R32" i="14" s="1"/>
  <c r="Q29" i="14"/>
  <c r="R29" i="14" s="1"/>
  <c r="V29" i="14"/>
  <c r="Q17" i="14"/>
  <c r="R17" i="14" s="1"/>
  <c r="Q12" i="14"/>
  <c r="R12" i="14" s="1"/>
  <c r="Q9" i="14"/>
  <c r="R9" i="14" s="1"/>
  <c r="V9" i="14"/>
  <c r="C7" i="14"/>
  <c r="U7" i="14" s="1"/>
  <c r="U8" i="14"/>
  <c r="P7" i="14"/>
  <c r="P8" i="14"/>
  <c r="V8" i="14" s="1"/>
  <c r="Q24" i="14"/>
  <c r="R24" i="14" s="1"/>
  <c r="Q7" i="14" l="1"/>
  <c r="R7" i="14" s="1"/>
  <c r="V7" i="14"/>
  <c r="Q8" i="14"/>
  <c r="R8" i="14" s="1"/>
  <c r="H43" i="13" l="1"/>
  <c r="I43" i="13" s="1"/>
  <c r="F43" i="13"/>
  <c r="G43" i="13" s="1"/>
  <c r="H42" i="13"/>
  <c r="I42" i="13" s="1"/>
  <c r="F42" i="13"/>
  <c r="G42" i="13" s="1"/>
  <c r="H41" i="13"/>
  <c r="I41" i="13" s="1"/>
  <c r="F41" i="13"/>
  <c r="G41" i="13" s="1"/>
  <c r="E40" i="13"/>
  <c r="N40" i="13" s="1"/>
  <c r="D40" i="13"/>
  <c r="M40" i="13" s="1"/>
  <c r="C40" i="13"/>
  <c r="L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H33" i="13"/>
  <c r="I33" i="13" s="1"/>
  <c r="F33" i="13"/>
  <c r="G33" i="13" s="1"/>
  <c r="E32" i="13"/>
  <c r="N32" i="13" s="1"/>
  <c r="D32" i="13"/>
  <c r="M32" i="13" s="1"/>
  <c r="C32" i="13"/>
  <c r="L32" i="13" s="1"/>
  <c r="H31" i="13"/>
  <c r="I31" i="13" s="1"/>
  <c r="F31" i="13"/>
  <c r="G31" i="13" s="1"/>
  <c r="H30" i="13"/>
  <c r="I30" i="13" s="1"/>
  <c r="F30" i="13"/>
  <c r="G30" i="13" s="1"/>
  <c r="E29" i="13"/>
  <c r="N29" i="13" s="1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D24" i="13"/>
  <c r="M24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D9" i="13"/>
  <c r="M9" i="13" s="1"/>
  <c r="C9" i="13"/>
  <c r="L9" i="13" s="1"/>
  <c r="H12" i="13" l="1"/>
  <c r="I12" i="13" s="1"/>
  <c r="N12" i="13"/>
  <c r="C24" i="13"/>
  <c r="L24" i="13" s="1"/>
  <c r="L29" i="13"/>
  <c r="H9" i="13"/>
  <c r="I9" i="13" s="1"/>
  <c r="N9" i="13"/>
  <c r="H29" i="13"/>
  <c r="I29" i="13" s="1"/>
  <c r="E24" i="13"/>
  <c r="N24" i="13" s="1"/>
  <c r="D8" i="13"/>
  <c r="M8" i="13" s="1"/>
  <c r="F29" i="13"/>
  <c r="G29" i="13" s="1"/>
  <c r="H32" i="13"/>
  <c r="I32" i="13" s="1"/>
  <c r="H40" i="13"/>
  <c r="I40" i="13" s="1"/>
  <c r="H17" i="13"/>
  <c r="I17" i="13" s="1"/>
  <c r="F32" i="13"/>
  <c r="G32" i="13" s="1"/>
  <c r="F17" i="13"/>
  <c r="G17" i="13" s="1"/>
  <c r="F9" i="13"/>
  <c r="G9" i="13" s="1"/>
  <c r="F12" i="13"/>
  <c r="G12" i="13" s="1"/>
  <c r="F40" i="13"/>
  <c r="G40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<sst xmlns="http://schemas.openxmlformats.org/spreadsheetml/2006/main" count="115" uniqueCount="67">
  <si>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</si>
  <si>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</si>
  <si>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</si>
  <si>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</si>
  <si>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</si>
  <si>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</si>
  <si>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</si>
  <si>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</si>
  <si>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</si>
  <si>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</si>
  <si>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</si>
  <si>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</si>
  <si>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</si>
  <si>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</si>
  <si>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</si>
  <si>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</si>
  <si>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</si>
  <si>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</si>
  <si>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</si>
  <si>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</si>
  <si>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</si>
  <si>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</si>
  <si>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</si>
  <si>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</si>
  <si>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</si>
  <si>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</si>
  <si>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</si>
  <si>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</si>
  <si>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</si>
  <si>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</si>
  <si>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</si>
  <si>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</si>
  <si>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</si>
  <si>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</si>
  <si>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</si>
  <si>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</si>
  <si>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</si>
  <si>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</si>
  <si>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</si>
  <si>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</si>
  <si>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</si>
  <si>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</si>
  <si>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</si>
  <si>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</si>
  <si>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</si>
  <si>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</si>
  <si>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</si>
  <si>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</si>
  <si>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</si>
  <si>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</si>
  <si>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</si>
  <si>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</si>
  <si>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</si>
  <si>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</si>
  <si>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</si>
  <si>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</si>
  <si>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</si>
  <si>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</si>
  <si>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</si>
  <si>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</si>
  <si>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</si>
  <si>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</si>
  <si>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31 May.</t>
  </si>
  <si>
    <t>Al  31 May.</t>
  </si>
  <si>
    <t>Fuente: Dirección General de Tesorería, según reportes definitivos del Departamento de Ingresos Bancarios.</t>
  </si>
  <si>
    <t>COMPARATIVO ACUMULADO AL 31 DE MAYO DE 2023, VRS EJECUTADO  2022 Y PRESUPUESTO 2023 (definitivo)</t>
  </si>
  <si>
    <t>INGRESOS AL 31 DE MAYO DE 2023, VRS EJECUTADO  2022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</si>
</sst>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7" fontId="11" fillId="0" borderId="0" applyFont="0" applyFill="0" applyBorder="0" applyAlignment="0" applyProtection="0"/>
    <xf numFmtId="169" fontId="15" fillId="0" borderId="0">
      <protection locked="0"/>
    </xf>
    <xf numFmtId="170" fontId="15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5" fillId="0" borderId="0">
      <protection locked="0"/>
    </xf>
    <xf numFmtId="0" fontId="13" fillId="6" borderId="0" applyNumberFormat="0" applyBorder="0" applyAlignment="0" applyProtection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4" fillId="0" borderId="5" applyNumberFormat="0" applyFill="0" applyAlignment="0" applyProtection="0"/>
    <xf numFmtId="168" fontId="15" fillId="0" borderId="6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8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>
    <tabColor rgb="FF002060"/>
    <pageSetUpPr fitToPage="1"/>
  </sheetPr>
  <dimension ref="A1:Z68"/>
  <sheetViews>
    <sheetView showGridLines="0" zoomScale="80" zoomScaleNormal="80" workbookViewId="0">
      <selection activeCell="AC22" sqref="AC22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3" style="2" customWidth="1"/>
    <col min="4" max="5" width="9.140625" style="2" customWidth="1"/>
    <col min="6" max="6" width="9.5703125" style="2" customWidth="1"/>
    <col min="7" max="7" width="9.140625" style="2" customWidth="1"/>
    <col min="8" max="8" width="10" style="2" customWidth="1"/>
    <col min="9" max="15" width="7.7109375" style="2" hidden="1" customWidth="1"/>
    <col min="16" max="16" width="13.855468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5" t="s">
        <v>42</v>
      </c>
      <c r="D5" s="38" t="s">
        <v>44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2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23" t="s">
        <v>63</v>
      </c>
      <c r="D6" s="26" t="s">
        <v>48</v>
      </c>
      <c r="E6" s="27" t="s">
        <v>49</v>
      </c>
      <c r="F6" s="27" t="s">
        <v>50</v>
      </c>
      <c r="G6" s="27" t="s">
        <v>51</v>
      </c>
      <c r="H6" s="27" t="s">
        <v>52</v>
      </c>
      <c r="I6" s="27" t="s">
        <v>53</v>
      </c>
      <c r="J6" s="27" t="s">
        <v>54</v>
      </c>
      <c r="K6" s="27" t="s">
        <v>55</v>
      </c>
      <c r="L6" s="27" t="s">
        <v>56</v>
      </c>
      <c r="M6" s="27" t="s">
        <v>57</v>
      </c>
      <c r="N6" s="27" t="s">
        <v>58</v>
      </c>
      <c r="O6" s="27" t="s">
        <v>59</v>
      </c>
      <c r="P6" s="27" t="s">
        <v>63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60</v>
      </c>
      <c r="C7" s="4">
        <f>+C8+C40</f>
        <v>3284.8070200000002</v>
      </c>
      <c r="D7" s="4">
        <f>+D8+D40</f>
        <v>602.80709999999999</v>
      </c>
      <c r="E7" s="4">
        <f t="shared" ref="E7:O7" si="0">+E8+E40</f>
        <v>545.40470000000005</v>
      </c>
      <c r="F7" s="4">
        <f t="shared" si="0"/>
        <v>558.35660000000007</v>
      </c>
      <c r="G7" s="4">
        <f t="shared" si="0"/>
        <v>886.93159999999978</v>
      </c>
      <c r="H7" s="4">
        <f t="shared" si="0"/>
        <v>677.83822999999995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3271.3382299999998</v>
      </c>
      <c r="Q7" s="5">
        <f t="shared" ref="Q7:Q43" si="1">+P7-C7</f>
        <v>-13.468790000000354</v>
      </c>
      <c r="R7" s="5">
        <f t="shared" ref="R7:R43" si="2">IF(ISNUMBER(+Q7/C7*100), +Q7/C7*100, "")</f>
        <v>-0.4100329157236261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+C9+C12+C16+C17+C24+C32</f>
        <v>3191.4572700000003</v>
      </c>
      <c r="D8" s="5">
        <f>+D9+D12+D16+D17+D24+D32</f>
        <v>585.04150000000004</v>
      </c>
      <c r="E8" s="5">
        <f t="shared" ref="E8:O8" si="3">+E9+E12+E16+E17+E24+E32</f>
        <v>520.65830000000005</v>
      </c>
      <c r="F8" s="5">
        <f t="shared" si="3"/>
        <v>521.52430000000004</v>
      </c>
      <c r="G8" s="5">
        <f t="shared" si="3"/>
        <v>868.79239999999982</v>
      </c>
      <c r="H8" s="5">
        <f t="shared" si="3"/>
        <v>654.03593000000001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3150.0524299999997</v>
      </c>
      <c r="Q8" s="5">
        <f t="shared" si="1"/>
        <v>-41.404840000000604</v>
      </c>
      <c r="R8" s="5">
        <f t="shared" si="2"/>
        <v>-1.297364698854345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Y8" s="24"/>
    </row>
    <row r="9" spans="1:26" ht="21" customHeight="1" x14ac:dyDescent="0.25">
      <c r="A9" s="1"/>
      <c r="B9" s="7" t="s">
        <v>6</v>
      </c>
      <c r="C9" s="8">
        <f>SUM(C10:C11)</f>
        <v>1324.7758000000001</v>
      </c>
      <c r="D9" s="8">
        <f>SUM(D10:D11)</f>
        <v>278.10679999999996</v>
      </c>
      <c r="E9" s="8">
        <f>SUM(E10:E11)</f>
        <v>233.93470000000002</v>
      </c>
      <c r="F9" s="8">
        <f t="shared" ref="F9:O9" si="4">SUM(F10:F11)</f>
        <v>251.60120000000003</v>
      </c>
      <c r="G9" s="8">
        <f t="shared" si="4"/>
        <v>246.3176</v>
      </c>
      <c r="H9" s="8">
        <f t="shared" si="4"/>
        <v>262.06450000000007</v>
      </c>
      <c r="I9" s="8">
        <f t="shared" si="4"/>
        <v>0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1272.0248000000001</v>
      </c>
      <c r="Q9" s="8">
        <f t="shared" si="1"/>
        <v>-52.750999999999976</v>
      </c>
      <c r="R9" s="8">
        <f t="shared" si="2"/>
        <v>-3.9818813115396563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560.14800000000002</v>
      </c>
      <c r="D10" s="10">
        <v>150.63399999999999</v>
      </c>
      <c r="E10" s="10">
        <v>118.11210000000003</v>
      </c>
      <c r="F10" s="10">
        <v>111.56440000000001</v>
      </c>
      <c r="G10" s="10">
        <v>125.78880000000001</v>
      </c>
      <c r="H10" s="10">
        <v>121.63270000000003</v>
      </c>
      <c r="I10" s="10"/>
      <c r="J10" s="10"/>
      <c r="K10" s="10"/>
      <c r="L10" s="10"/>
      <c r="M10" s="10"/>
      <c r="N10" s="10"/>
      <c r="O10" s="10"/>
      <c r="P10" s="10">
        <f t="shared" ref="P10:P23" si="5">SUM(D10:O10)</f>
        <v>627.73200000000008</v>
      </c>
      <c r="Q10" s="10">
        <f t="shared" si="1"/>
        <v>67.58400000000006</v>
      </c>
      <c r="R10" s="10">
        <f t="shared" si="2"/>
        <v>12.065382720281079</v>
      </c>
      <c r="S10" s="1"/>
      <c r="T10" s="6"/>
      <c r="U10" s="6" t="e">
        <f>C10-#REF!</f>
        <v>#REF!</v>
      </c>
      <c r="V10" s="6" t="e">
        <f>P10-#REF!</f>
        <v>#REF!</v>
      </c>
    </row>
    <row r="11" spans="1:26" ht="15" customHeight="1" x14ac:dyDescent="0.25">
      <c r="A11" s="1"/>
      <c r="B11" s="9" t="s">
        <v>8</v>
      </c>
      <c r="C11" s="10">
        <v>764.62780000000009</v>
      </c>
      <c r="D11" s="10">
        <v>127.47279999999999</v>
      </c>
      <c r="E11" s="10">
        <v>115.82260000000001</v>
      </c>
      <c r="F11" s="10">
        <v>140.03680000000003</v>
      </c>
      <c r="G11" s="10">
        <v>120.52879999999999</v>
      </c>
      <c r="H11" s="10">
        <v>140.43180000000001</v>
      </c>
      <c r="I11" s="10"/>
      <c r="J11" s="10"/>
      <c r="K11" s="10"/>
      <c r="L11" s="10"/>
      <c r="M11" s="10"/>
      <c r="N11" s="10"/>
      <c r="O11" s="10"/>
      <c r="P11" s="10">
        <f t="shared" si="5"/>
        <v>644.29280000000006</v>
      </c>
      <c r="Q11" s="10">
        <f t="shared" si="1"/>
        <v>-120.33500000000004</v>
      </c>
      <c r="R11" s="10">
        <f t="shared" si="2"/>
        <v>-15.73772232712439</v>
      </c>
      <c r="S11" s="1"/>
      <c r="T11" s="6"/>
      <c r="U11" s="6" t="e">
        <f>C11-#REF!</f>
        <v>#REF!</v>
      </c>
      <c r="V11" s="6" t="e">
        <f>P11-#REF!</f>
        <v>#REF!</v>
      </c>
    </row>
    <row r="12" spans="1:26" ht="21" customHeight="1" x14ac:dyDescent="0.25">
      <c r="A12" s="1"/>
      <c r="B12" s="7" t="s">
        <v>9</v>
      </c>
      <c r="C12" s="8">
        <f>SUM(C13:C15)</f>
        <v>1547.50161</v>
      </c>
      <c r="D12" s="8">
        <f>SUM(D13:D15)</f>
        <v>238.54739999999998</v>
      </c>
      <c r="E12" s="8">
        <f>SUM(E13:E15)</f>
        <v>226.65839999999997</v>
      </c>
      <c r="F12" s="8">
        <f t="shared" ref="F12:O12" si="6">SUM(F13:F15)</f>
        <v>202.73290000000003</v>
      </c>
      <c r="G12" s="8">
        <f t="shared" si="6"/>
        <v>556.9849999999999</v>
      </c>
      <c r="H12" s="8">
        <f t="shared" si="6"/>
        <v>325.41431</v>
      </c>
      <c r="I12" s="8">
        <f t="shared" si="6"/>
        <v>0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1550.3380099999999</v>
      </c>
      <c r="Q12" s="8">
        <f t="shared" si="1"/>
        <v>2.8363999999999123</v>
      </c>
      <c r="R12" s="8">
        <f t="shared" si="2"/>
        <v>0.18328898539885283</v>
      </c>
      <c r="S12" s="1"/>
      <c r="T12" s="6"/>
      <c r="U12" s="6" t="e">
        <f>C12-#REF!</f>
        <v>#REF!</v>
      </c>
      <c r="V12" s="6" t="e">
        <f>P12-#REF!</f>
        <v>#REF!</v>
      </c>
    </row>
    <row r="13" spans="1:26" ht="15" customHeight="1" x14ac:dyDescent="0.25">
      <c r="A13" s="1"/>
      <c r="B13" s="9" t="s">
        <v>7</v>
      </c>
      <c r="C13" s="10">
        <v>680.43434999999999</v>
      </c>
      <c r="D13" s="10">
        <v>4.3973999999999993</v>
      </c>
      <c r="E13" s="10">
        <v>69.571100000000001</v>
      </c>
      <c r="F13" s="10">
        <v>45.552300000000002</v>
      </c>
      <c r="G13" s="10">
        <v>375.53979999999996</v>
      </c>
      <c r="H13" s="10">
        <v>169.149</v>
      </c>
      <c r="I13" s="10"/>
      <c r="J13" s="10"/>
      <c r="K13" s="10"/>
      <c r="L13" s="10"/>
      <c r="M13" s="10"/>
      <c r="N13" s="10"/>
      <c r="O13" s="10"/>
      <c r="P13" s="10">
        <f t="shared" si="5"/>
        <v>664.20959999999991</v>
      </c>
      <c r="Q13" s="10">
        <f t="shared" si="1"/>
        <v>-16.224750000000085</v>
      </c>
      <c r="R13" s="10">
        <f t="shared" si="2"/>
        <v>-2.3844695671228364</v>
      </c>
      <c r="S13" s="1"/>
      <c r="T13" s="6"/>
      <c r="U13" s="6" t="e">
        <f>C13-#REF!</f>
        <v>#REF!</v>
      </c>
      <c r="V13" s="6" t="e">
        <f>P13-#REF!</f>
        <v>#REF!</v>
      </c>
    </row>
    <row r="14" spans="1:26" ht="15" customHeight="1" x14ac:dyDescent="0.25">
      <c r="A14" s="1"/>
      <c r="B14" s="9" t="s">
        <v>10</v>
      </c>
      <c r="C14" s="10">
        <v>581.26572999999996</v>
      </c>
      <c r="D14" s="10">
        <v>162.55449999999999</v>
      </c>
      <c r="E14" s="10">
        <v>99.28619999999998</v>
      </c>
      <c r="F14" s="10">
        <v>100.2968</v>
      </c>
      <c r="G14" s="10">
        <v>120.76570000000001</v>
      </c>
      <c r="H14" s="10">
        <v>110.22451000000002</v>
      </c>
      <c r="I14" s="10"/>
      <c r="J14" s="10"/>
      <c r="K14" s="10"/>
      <c r="L14" s="10"/>
      <c r="M14" s="10"/>
      <c r="N14" s="10"/>
      <c r="O14" s="10"/>
      <c r="P14" s="10">
        <f t="shared" si="5"/>
        <v>593.12770999999998</v>
      </c>
      <c r="Q14" s="10">
        <f t="shared" si="1"/>
        <v>11.861980000000017</v>
      </c>
      <c r="R14" s="10">
        <f t="shared" si="2"/>
        <v>2.0407155260985395</v>
      </c>
      <c r="S14" s="1"/>
      <c r="T14" s="6"/>
      <c r="U14" s="6" t="e">
        <f>C14-#REF!</f>
        <v>#REF!</v>
      </c>
      <c r="V14" s="6" t="e">
        <f>P14-#REF!</f>
        <v>#REF!</v>
      </c>
    </row>
    <row r="15" spans="1:26" ht="15" customHeight="1" x14ac:dyDescent="0.25">
      <c r="A15" s="1"/>
      <c r="B15" s="9" t="s">
        <v>11</v>
      </c>
      <c r="C15" s="10">
        <v>285.80153000000001</v>
      </c>
      <c r="D15" s="10">
        <v>71.595500000000001</v>
      </c>
      <c r="E15" s="10">
        <v>57.801100000000005</v>
      </c>
      <c r="F15" s="10">
        <v>56.883800000000001</v>
      </c>
      <c r="G15" s="10">
        <v>60.679499999999997</v>
      </c>
      <c r="H15" s="10">
        <v>46.040799999999997</v>
      </c>
      <c r="I15" s="10"/>
      <c r="J15" s="10"/>
      <c r="K15" s="10"/>
      <c r="L15" s="10"/>
      <c r="M15" s="10"/>
      <c r="N15" s="10"/>
      <c r="O15" s="10"/>
      <c r="P15" s="10">
        <f t="shared" si="5"/>
        <v>293.00069999999999</v>
      </c>
      <c r="Q15" s="10">
        <f t="shared" si="1"/>
        <v>7.199169999999981</v>
      </c>
      <c r="R15" s="10">
        <f t="shared" si="2"/>
        <v>2.5189403289758387</v>
      </c>
      <c r="S15" s="1"/>
      <c r="T15" s="6"/>
      <c r="U15" s="6" t="e">
        <f>C15-#REF!</f>
        <v>#REF!</v>
      </c>
      <c r="V15" s="6" t="e">
        <f>P15-#REF!</f>
        <v>#REF!</v>
      </c>
    </row>
    <row r="16" spans="1:26" ht="21" customHeight="1" x14ac:dyDescent="0.25">
      <c r="A16" s="1"/>
      <c r="B16" s="7" t="s">
        <v>61</v>
      </c>
      <c r="C16" s="8">
        <v>126.0501</v>
      </c>
      <c r="D16" s="8">
        <v>24.832500000000003</v>
      </c>
      <c r="E16" s="8">
        <v>22.0869</v>
      </c>
      <c r="F16" s="8">
        <v>26.833199999999998</v>
      </c>
      <c r="G16" s="8">
        <v>23.001999999999999</v>
      </c>
      <c r="H16" s="8">
        <v>26.572320000000001</v>
      </c>
      <c r="I16" s="8"/>
      <c r="J16" s="8"/>
      <c r="K16" s="8"/>
      <c r="L16" s="8"/>
      <c r="M16" s="8"/>
      <c r="N16" s="8"/>
      <c r="O16" s="8"/>
      <c r="P16" s="8">
        <f t="shared" si="5"/>
        <v>123.32692</v>
      </c>
      <c r="Q16" s="8">
        <f t="shared" si="1"/>
        <v>-2.7231799999999993</v>
      </c>
      <c r="R16" s="8">
        <f t="shared" si="2"/>
        <v>-2.1603949540698495</v>
      </c>
      <c r="S16" s="1"/>
      <c r="T16" s="6"/>
      <c r="U16" s="6" t="e">
        <f>C16-#REF!</f>
        <v>#REF!</v>
      </c>
      <c r="V16" s="6" t="e">
        <f>P16-#REF!</f>
        <v>#REF!</v>
      </c>
    </row>
    <row r="17" spans="1:25" ht="21" customHeight="1" x14ac:dyDescent="0.25">
      <c r="A17" s="1"/>
      <c r="B17" s="7" t="s">
        <v>12</v>
      </c>
      <c r="C17" s="8">
        <f>SUM(C18:C23)</f>
        <v>97.819900000000004</v>
      </c>
      <c r="D17" s="8">
        <f>SUM(D18:D23)</f>
        <v>20.648500000000002</v>
      </c>
      <c r="E17" s="8">
        <f>SUM(E18:E23)</f>
        <v>16.831</v>
      </c>
      <c r="F17" s="8">
        <f t="shared" ref="F17:O17" si="7">SUM(F18:F23)</f>
        <v>18.5366</v>
      </c>
      <c r="G17" s="8">
        <f t="shared" si="7"/>
        <v>20.761500000000002</v>
      </c>
      <c r="H17" s="8">
        <f t="shared" si="7"/>
        <v>18.359299999999998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95.136899999999997</v>
      </c>
      <c r="Q17" s="8">
        <f t="shared" si="1"/>
        <v>-2.6830000000000069</v>
      </c>
      <c r="R17" s="8">
        <f t="shared" si="2"/>
        <v>-2.7427956888117926</v>
      </c>
      <c r="S17" s="1"/>
      <c r="T17" s="6"/>
      <c r="U17" s="6" t="e">
        <f>C17-#REF!</f>
        <v>#REF!</v>
      </c>
      <c r="V17" s="6" t="e">
        <f>P17-#REF!</f>
        <v>#REF!</v>
      </c>
    </row>
    <row r="18" spans="1:25" ht="15" customHeight="1" x14ac:dyDescent="0.25">
      <c r="A18" s="1"/>
      <c r="B18" s="9" t="s">
        <v>13</v>
      </c>
      <c r="C18" s="10">
        <v>12.392500000000002</v>
      </c>
      <c r="D18" s="10">
        <v>2.3622999999999998</v>
      </c>
      <c r="E18" s="10">
        <v>2.0599000000000003</v>
      </c>
      <c r="F18" s="10">
        <v>2.7737999999999996</v>
      </c>
      <c r="G18" s="10">
        <v>2.6143999999999998</v>
      </c>
      <c r="H18" s="10">
        <v>2.5289999999999999</v>
      </c>
      <c r="I18" s="10"/>
      <c r="J18" s="10"/>
      <c r="K18" s="10"/>
      <c r="L18" s="10"/>
      <c r="M18" s="10"/>
      <c r="N18" s="10"/>
      <c r="O18" s="10"/>
      <c r="P18" s="10">
        <f t="shared" si="5"/>
        <v>12.339399999999999</v>
      </c>
      <c r="Q18" s="10">
        <f t="shared" si="1"/>
        <v>-5.3100000000002368E-2</v>
      </c>
      <c r="R18" s="10">
        <f t="shared" si="2"/>
        <v>-0.42848497074845554</v>
      </c>
      <c r="S18" s="1"/>
      <c r="T18" s="6"/>
      <c r="U18" s="6" t="e">
        <f>C18-#REF!</f>
        <v>#REF!</v>
      </c>
      <c r="V18" s="6" t="e">
        <f>P18-#REF!</f>
        <v>#REF!</v>
      </c>
    </row>
    <row r="19" spans="1:25" ht="15" customHeight="1" x14ac:dyDescent="0.25">
      <c r="A19" s="1"/>
      <c r="B19" s="9" t="s">
        <v>14</v>
      </c>
      <c r="C19" s="10">
        <v>45.753</v>
      </c>
      <c r="D19" s="10">
        <v>10.165799999999999</v>
      </c>
      <c r="E19" s="10">
        <v>7.3658000000000001</v>
      </c>
      <c r="F19" s="10">
        <v>7.2875999999999994</v>
      </c>
      <c r="G19" s="10">
        <v>9.863900000000001</v>
      </c>
      <c r="H19" s="10">
        <v>7.7981999999999996</v>
      </c>
      <c r="I19" s="10"/>
      <c r="J19" s="10"/>
      <c r="K19" s="10"/>
      <c r="L19" s="10"/>
      <c r="M19" s="10"/>
      <c r="N19" s="10"/>
      <c r="O19" s="10"/>
      <c r="P19" s="10">
        <f t="shared" si="5"/>
        <v>42.481299999999997</v>
      </c>
      <c r="Q19" s="10">
        <f t="shared" si="1"/>
        <v>-3.2717000000000027</v>
      </c>
      <c r="R19" s="10">
        <f t="shared" si="2"/>
        <v>-7.1507879264747718</v>
      </c>
      <c r="S19" s="1"/>
      <c r="T19" s="6"/>
      <c r="U19" s="6" t="e">
        <f>C19-#REF!</f>
        <v>#REF!</v>
      </c>
      <c r="V19" s="6" t="e">
        <f>P19-#REF!</f>
        <v>#REF!</v>
      </c>
    </row>
    <row r="20" spans="1:25" ht="15" customHeight="1" x14ac:dyDescent="0.25">
      <c r="A20" s="1"/>
      <c r="B20" s="9" t="s">
        <v>15</v>
      </c>
      <c r="C20" s="10">
        <v>11.376700000000001</v>
      </c>
      <c r="D20" s="10">
        <v>1.9539000000000002</v>
      </c>
      <c r="E20" s="10">
        <v>2.1887000000000003</v>
      </c>
      <c r="F20" s="10">
        <v>3.0459000000000001</v>
      </c>
      <c r="G20" s="10">
        <v>1.8580999999999999</v>
      </c>
      <c r="H20" s="10">
        <v>2.2465999999999999</v>
      </c>
      <c r="I20" s="10"/>
      <c r="J20" s="10"/>
      <c r="K20" s="10"/>
      <c r="L20" s="10"/>
      <c r="M20" s="10"/>
      <c r="N20" s="10"/>
      <c r="O20" s="10"/>
      <c r="P20" s="10">
        <f t="shared" si="5"/>
        <v>11.293200000000002</v>
      </c>
      <c r="Q20" s="10">
        <f t="shared" si="1"/>
        <v>-8.3499999999999019E-2</v>
      </c>
      <c r="R20" s="10">
        <f t="shared" si="2"/>
        <v>-0.73395624390200154</v>
      </c>
      <c r="S20" s="1"/>
      <c r="T20" s="6"/>
      <c r="U20" s="6" t="e">
        <f>C20-#REF!</f>
        <v>#REF!</v>
      </c>
      <c r="V20" s="6" t="e">
        <f>P20-#REF!</f>
        <v>#REF!</v>
      </c>
    </row>
    <row r="21" spans="1:25" ht="15" customHeight="1" x14ac:dyDescent="0.25">
      <c r="A21" s="1"/>
      <c r="B21" s="9" t="s">
        <v>16</v>
      </c>
      <c r="C21" s="10">
        <v>27.666599999999999</v>
      </c>
      <c r="D21" s="10">
        <v>6.0739000000000001</v>
      </c>
      <c r="E21" s="10">
        <v>5.1412999999999993</v>
      </c>
      <c r="F21" s="10">
        <v>5.3550000000000004</v>
      </c>
      <c r="G21" s="10">
        <v>5.9868000000000015</v>
      </c>
      <c r="H21" s="10">
        <v>5.6471999999999998</v>
      </c>
      <c r="I21" s="10"/>
      <c r="J21" s="10"/>
      <c r="K21" s="10"/>
      <c r="L21" s="10"/>
      <c r="M21" s="10"/>
      <c r="N21" s="10"/>
      <c r="O21" s="10"/>
      <c r="P21" s="10">
        <f t="shared" si="5"/>
        <v>28.2042</v>
      </c>
      <c r="Q21" s="10">
        <f t="shared" si="1"/>
        <v>0.53760000000000119</v>
      </c>
      <c r="R21" s="10">
        <f t="shared" si="2"/>
        <v>1.9431372123788295</v>
      </c>
      <c r="S21" s="1"/>
      <c r="T21" s="6"/>
      <c r="U21" s="6" t="e">
        <f>C21-#REF!</f>
        <v>#REF!</v>
      </c>
      <c r="V21" s="6" t="e">
        <f>P21-#REF!</f>
        <v>#REF!</v>
      </c>
    </row>
    <row r="22" spans="1:25" ht="15" customHeight="1" x14ac:dyDescent="0.25">
      <c r="A22" s="1"/>
      <c r="B22" s="9" t="s">
        <v>17</v>
      </c>
      <c r="C22" s="10">
        <v>0.63109999999999999</v>
      </c>
      <c r="D22" s="10">
        <v>9.2599999999999988E-2</v>
      </c>
      <c r="E22" s="10">
        <v>7.5300000000000006E-2</v>
      </c>
      <c r="F22" s="10">
        <v>7.4299999999999991E-2</v>
      </c>
      <c r="G22" s="10">
        <v>7.0500000000000021E-2</v>
      </c>
      <c r="H22" s="10">
        <v>5.2999999999999999E-2</v>
      </c>
      <c r="I22" s="10"/>
      <c r="J22" s="10"/>
      <c r="K22" s="10"/>
      <c r="L22" s="10"/>
      <c r="M22" s="10"/>
      <c r="N22" s="10"/>
      <c r="O22" s="10"/>
      <c r="P22" s="10">
        <f t="shared" si="5"/>
        <v>0.36569999999999997</v>
      </c>
      <c r="Q22" s="10">
        <f t="shared" si="1"/>
        <v>-0.26540000000000002</v>
      </c>
      <c r="R22" s="10">
        <f t="shared" si="2"/>
        <v>-42.053557280938051</v>
      </c>
      <c r="S22" s="1"/>
      <c r="T22" s="6"/>
      <c r="U22" s="6" t="e">
        <f>C22-#REF!</f>
        <v>#REF!</v>
      </c>
      <c r="V22" s="6" t="e">
        <f>P22-#REF!</f>
        <v>#REF!</v>
      </c>
    </row>
    <row r="23" spans="1:25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0.36780000000000002</v>
      </c>
      <c r="H23" s="10">
        <v>8.5300000000000015E-2</v>
      </c>
      <c r="I23" s="10"/>
      <c r="J23" s="10"/>
      <c r="K23" s="10"/>
      <c r="L23" s="10"/>
      <c r="M23" s="10"/>
      <c r="N23" s="10"/>
      <c r="O23" s="10"/>
      <c r="P23" s="10">
        <f t="shared" si="5"/>
        <v>0.45310000000000006</v>
      </c>
      <c r="Q23" s="10">
        <f t="shared" si="1"/>
        <v>0.45310000000000006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</row>
    <row r="24" spans="1:25" ht="21" customHeight="1" x14ac:dyDescent="0.25">
      <c r="A24" s="1"/>
      <c r="B24" s="7" t="s">
        <v>19</v>
      </c>
      <c r="C24" s="8">
        <f>SUM(C25:C29)</f>
        <v>26.93206</v>
      </c>
      <c r="D24" s="8">
        <f>SUM(D25:D29)</f>
        <v>6.5596000000000005</v>
      </c>
      <c r="E24" s="8">
        <f>SUM(E25:E29)</f>
        <v>5.9701000000000004</v>
      </c>
      <c r="F24" s="8">
        <f t="shared" ref="F24:O24" si="8">SUM(F25:F29)</f>
        <v>7.6316000000000006</v>
      </c>
      <c r="G24" s="8">
        <f t="shared" si="8"/>
        <v>5.3613999999999997</v>
      </c>
      <c r="H24" s="8">
        <f t="shared" si="8"/>
        <v>6.7453999999999992</v>
      </c>
      <c r="I24" s="8">
        <f t="shared" si="8"/>
        <v>0</v>
      </c>
      <c r="J24" s="8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>SUM(D24:O24)</f>
        <v>32.268100000000004</v>
      </c>
      <c r="Q24" s="8">
        <f t="shared" si="1"/>
        <v>5.3360400000000041</v>
      </c>
      <c r="R24" s="8">
        <f t="shared" si="2"/>
        <v>19.812966405094908</v>
      </c>
      <c r="S24" s="1"/>
      <c r="T24" s="6"/>
      <c r="U24" s="6" t="e">
        <f>C24-#REF!</f>
        <v>#REF!</v>
      </c>
      <c r="V24" s="6" t="e">
        <f>P24-#REF!</f>
        <v>#REF!</v>
      </c>
    </row>
    <row r="25" spans="1:25" ht="15" customHeight="1" x14ac:dyDescent="0.25">
      <c r="A25" s="1"/>
      <c r="B25" s="9" t="s">
        <v>20</v>
      </c>
      <c r="C25" s="10">
        <v>17.784700000000001</v>
      </c>
      <c r="D25" s="10">
        <v>4.7514000000000003</v>
      </c>
      <c r="E25" s="10">
        <v>4.1715</v>
      </c>
      <c r="F25" s="10">
        <v>5.1746000000000008</v>
      </c>
      <c r="G25" s="10">
        <v>3.4384999999999999</v>
      </c>
      <c r="H25" s="10">
        <v>4.5291999999999994</v>
      </c>
      <c r="I25" s="10"/>
      <c r="J25" s="10"/>
      <c r="K25" s="10"/>
      <c r="L25" s="10"/>
      <c r="M25" s="10"/>
      <c r="N25" s="10"/>
      <c r="O25" s="10"/>
      <c r="P25" s="10">
        <f t="shared" ref="P25:P43" si="9">SUM(D25:O25)</f>
        <v>22.065200000000001</v>
      </c>
      <c r="Q25" s="10">
        <f t="shared" si="1"/>
        <v>4.2805</v>
      </c>
      <c r="R25" s="10">
        <f t="shared" si="2"/>
        <v>24.0684408508437</v>
      </c>
      <c r="S25" s="1"/>
      <c r="T25" s="6"/>
      <c r="U25" s="6" t="e">
        <f>C25-#REF!</f>
        <v>#REF!</v>
      </c>
      <c r="V25" s="6" t="e">
        <f>P25-#REF!</f>
        <v>#REF!</v>
      </c>
    </row>
    <row r="26" spans="1:25" ht="15" hidden="1" customHeight="1" x14ac:dyDescent="0.25">
      <c r="A26" s="21"/>
      <c r="B26" s="9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/>
      <c r="J26" s="10"/>
      <c r="K26" s="10"/>
      <c r="L26" s="10"/>
      <c r="M26" s="10"/>
      <c r="N26" s="10"/>
      <c r="O26" s="10"/>
      <c r="P26" s="10">
        <f t="shared" si="9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5" ht="15" hidden="1" customHeight="1" x14ac:dyDescent="0.25">
      <c r="A27" s="21"/>
      <c r="B27" s="9" t="s">
        <v>22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5" ht="15" customHeight="1" x14ac:dyDescent="0.25">
      <c r="A28" s="1"/>
      <c r="B28" s="9" t="s">
        <v>23</v>
      </c>
      <c r="C28" s="10">
        <v>9.1473600000000008</v>
      </c>
      <c r="D28" s="10">
        <v>1.8082</v>
      </c>
      <c r="E28" s="10">
        <v>1.7986000000000002</v>
      </c>
      <c r="F28" s="10">
        <v>2.4569999999999999</v>
      </c>
      <c r="G28" s="10">
        <v>1.9229000000000001</v>
      </c>
      <c r="H28" s="10">
        <v>2.2161999999999997</v>
      </c>
      <c r="I28" s="10"/>
      <c r="J28" s="10"/>
      <c r="K28" s="10"/>
      <c r="L28" s="10"/>
      <c r="M28" s="10"/>
      <c r="N28" s="10"/>
      <c r="O28" s="10"/>
      <c r="P28" s="10">
        <f t="shared" si="9"/>
        <v>10.2029</v>
      </c>
      <c r="Q28" s="10">
        <f t="shared" si="1"/>
        <v>1.0555399999999988</v>
      </c>
      <c r="R28" s="10">
        <f t="shared" si="2"/>
        <v>11.539285651816467</v>
      </c>
      <c r="S28" s="1"/>
      <c r="T28" s="6"/>
      <c r="U28" s="6" t="e">
        <f>C28-#REF!</f>
        <v>#REF!</v>
      </c>
      <c r="V28" s="6" t="e">
        <f>P28-#REF!</f>
        <v>#REF!</v>
      </c>
    </row>
    <row r="29" spans="1:25" ht="15" hidden="1" customHeight="1" x14ac:dyDescent="0.25">
      <c r="A29" s="21"/>
      <c r="B29" s="9" t="s">
        <v>24</v>
      </c>
      <c r="C29" s="10">
        <f>+C30+C31</f>
        <v>0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0</v>
      </c>
      <c r="R29" s="10" t="str">
        <f t="shared" si="2"/>
        <v/>
      </c>
      <c r="S29" s="1"/>
      <c r="T29" s="6"/>
      <c r="U29" s="6" t="e">
        <f>C29-#REF!</f>
        <v>#REF!</v>
      </c>
      <c r="V29" s="6" t="e">
        <f>P29-#REF!</f>
        <v>#REF!</v>
      </c>
    </row>
    <row r="30" spans="1:25" ht="15" hidden="1" customHeight="1" x14ac:dyDescent="0.25">
      <c r="A30" s="21"/>
      <c r="B30" s="1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/>
      <c r="J30" s="10"/>
      <c r="K30" s="10"/>
      <c r="L30" s="10"/>
      <c r="M30" s="10"/>
      <c r="N30" s="10"/>
      <c r="O30" s="10"/>
      <c r="P30" s="10">
        <f t="shared" si="9"/>
        <v>0</v>
      </c>
      <c r="Q30" s="10">
        <f t="shared" si="1"/>
        <v>0</v>
      </c>
      <c r="R30" s="10" t="str">
        <f t="shared" si="2"/>
        <v/>
      </c>
      <c r="S30" s="1"/>
      <c r="T30" s="6"/>
      <c r="U30" s="6" t="e">
        <f>C30-#REF!</f>
        <v>#REF!</v>
      </c>
      <c r="V30" s="6" t="e">
        <f>P30-#REF!</f>
        <v>#REF!</v>
      </c>
    </row>
    <row r="31" spans="1:25" ht="15" hidden="1" customHeight="1" x14ac:dyDescent="0.25">
      <c r="A31" s="21"/>
      <c r="B31" s="11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/>
      <c r="J31" s="10"/>
      <c r="K31" s="10"/>
      <c r="L31" s="10"/>
      <c r="M31" s="10"/>
      <c r="N31" s="10"/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5" ht="21" customHeight="1" x14ac:dyDescent="0.25">
      <c r="A32" s="1"/>
      <c r="B32" s="7" t="s">
        <v>27</v>
      </c>
      <c r="C32" s="8">
        <f>SUM(C33:C39)</f>
        <v>68.377800000000008</v>
      </c>
      <c r="D32" s="8">
        <f>SUM(D33:D39)</f>
        <v>16.346699999999998</v>
      </c>
      <c r="E32" s="8">
        <f>SUM(E33:E39)</f>
        <v>15.177199999999999</v>
      </c>
      <c r="F32" s="8">
        <f t="shared" ref="F32:O32" si="11">SUM(F33:F39)</f>
        <v>14.188800000000001</v>
      </c>
      <c r="G32" s="8">
        <f t="shared" si="11"/>
        <v>16.364899999999999</v>
      </c>
      <c r="H32" s="8">
        <f t="shared" si="11"/>
        <v>14.880100000000001</v>
      </c>
      <c r="I32" s="8">
        <f t="shared" si="11"/>
        <v>0</v>
      </c>
      <c r="J32" s="8">
        <f t="shared" si="11"/>
        <v>0</v>
      </c>
      <c r="K32" s="8">
        <f t="shared" si="11"/>
        <v>0</v>
      </c>
      <c r="L32" s="8">
        <f t="shared" si="11"/>
        <v>0</v>
      </c>
      <c r="M32" s="8">
        <f t="shared" si="11"/>
        <v>0</v>
      </c>
      <c r="N32" s="8">
        <f t="shared" si="11"/>
        <v>0</v>
      </c>
      <c r="O32" s="8">
        <f t="shared" si="11"/>
        <v>0</v>
      </c>
      <c r="P32" s="8">
        <f>SUM(D32:O32)</f>
        <v>76.957700000000003</v>
      </c>
      <c r="Q32" s="8">
        <f t="shared" si="1"/>
        <v>8.579899999999995</v>
      </c>
      <c r="R32" s="8">
        <f t="shared" si="2"/>
        <v>12.547785977320117</v>
      </c>
      <c r="S32" s="1"/>
      <c r="T32" s="6"/>
      <c r="U32" s="6" t="e">
        <f>C32-#REF!</f>
        <v>#REF!</v>
      </c>
      <c r="V32" s="6" t="e">
        <f>P32-#REF!</f>
        <v>#REF!</v>
      </c>
      <c r="X32" s="24"/>
      <c r="Y32" s="24"/>
    </row>
    <row r="33" spans="1:25" ht="15" customHeight="1" x14ac:dyDescent="0.25">
      <c r="A33" s="1"/>
      <c r="B33" s="9" t="s">
        <v>28</v>
      </c>
      <c r="C33" s="10">
        <v>6.2212000000000005</v>
      </c>
      <c r="D33" s="10">
        <v>1.0558000000000001</v>
      </c>
      <c r="E33" s="10">
        <v>1.4674999999999998</v>
      </c>
      <c r="F33" s="10">
        <v>1.3602000000000001</v>
      </c>
      <c r="G33" s="10">
        <v>1.4944</v>
      </c>
      <c r="H33" s="10">
        <v>1.4339000000000002</v>
      </c>
      <c r="I33" s="10"/>
      <c r="J33" s="10"/>
      <c r="K33" s="10"/>
      <c r="L33" s="10"/>
      <c r="M33" s="10"/>
      <c r="N33" s="10"/>
      <c r="O33" s="10"/>
      <c r="P33" s="10">
        <f t="shared" si="9"/>
        <v>6.8117999999999999</v>
      </c>
      <c r="Q33" s="10">
        <f t="shared" si="1"/>
        <v>0.59059999999999935</v>
      </c>
      <c r="R33" s="10">
        <f t="shared" si="2"/>
        <v>9.4933453353050741</v>
      </c>
      <c r="S33" s="1"/>
      <c r="T33" s="6"/>
      <c r="U33" s="6" t="e">
        <f>C33-#REF!</f>
        <v>#REF!</v>
      </c>
      <c r="V33" s="6" t="e">
        <f>P33-#REF!</f>
        <v>#REF!</v>
      </c>
    </row>
    <row r="34" spans="1:25" ht="15" customHeight="1" x14ac:dyDescent="0.25">
      <c r="A34" s="1"/>
      <c r="B34" s="9" t="s">
        <v>29</v>
      </c>
      <c r="C34" s="10">
        <v>45.791899999999998</v>
      </c>
      <c r="D34" s="10">
        <v>10.052899999999999</v>
      </c>
      <c r="E34" s="10">
        <v>9.1052</v>
      </c>
      <c r="F34" s="10">
        <v>8.5396999999999998</v>
      </c>
      <c r="G34" s="10">
        <v>9.7705000000000002</v>
      </c>
      <c r="H34" s="10">
        <v>8.9556000000000004</v>
      </c>
      <c r="I34" s="10"/>
      <c r="J34" s="10"/>
      <c r="K34" s="10"/>
      <c r="L34" s="10"/>
      <c r="M34" s="10"/>
      <c r="N34" s="10"/>
      <c r="O34" s="10"/>
      <c r="P34" s="10">
        <f t="shared" si="9"/>
        <v>46.423900000000003</v>
      </c>
      <c r="Q34" s="10">
        <f t="shared" si="1"/>
        <v>0.632000000000005</v>
      </c>
      <c r="R34" s="10">
        <f t="shared" si="2"/>
        <v>1.3801567526134646</v>
      </c>
      <c r="S34" s="1"/>
      <c r="T34" s="6"/>
      <c r="U34" s="6" t="e">
        <f>C34-#REF!</f>
        <v>#REF!</v>
      </c>
      <c r="V34" s="6" t="e">
        <f>P34-#REF!</f>
        <v>#REF!</v>
      </c>
      <c r="Y34" s="24"/>
    </row>
    <row r="35" spans="1:25" ht="15" customHeight="1" x14ac:dyDescent="0.25">
      <c r="A35" s="1"/>
      <c r="B35" s="9" t="s">
        <v>30</v>
      </c>
      <c r="C35" s="10">
        <v>15.751899999999999</v>
      </c>
      <c r="D35" s="10">
        <v>5.0865</v>
      </c>
      <c r="E35" s="10">
        <v>4.5588999999999995</v>
      </c>
      <c r="F35" s="10">
        <v>4.2888999999999999</v>
      </c>
      <c r="G35" s="10">
        <v>4.9028</v>
      </c>
      <c r="H35" s="10">
        <v>4.4906000000000006</v>
      </c>
      <c r="I35" s="10"/>
      <c r="J35" s="10"/>
      <c r="K35" s="10"/>
      <c r="L35" s="10"/>
      <c r="M35" s="10"/>
      <c r="N35" s="10"/>
      <c r="O35" s="10"/>
      <c r="P35" s="10">
        <f t="shared" si="9"/>
        <v>23.3277</v>
      </c>
      <c r="Q35" s="10">
        <f t="shared" si="1"/>
        <v>7.575800000000001</v>
      </c>
      <c r="R35" s="10">
        <f t="shared" si="2"/>
        <v>48.094515582247233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31</v>
      </c>
      <c r="C36" s="10">
        <v>0.61280000000000012</v>
      </c>
      <c r="D36" s="10">
        <v>0.1515</v>
      </c>
      <c r="E36" s="10">
        <v>4.5600000000000002E-2</v>
      </c>
      <c r="F36" s="10">
        <v>0</v>
      </c>
      <c r="G36" s="10">
        <v>0.19719999999999999</v>
      </c>
      <c r="H36" s="10">
        <v>0</v>
      </c>
      <c r="I36" s="10"/>
      <c r="J36" s="10"/>
      <c r="K36" s="10"/>
      <c r="L36" s="10"/>
      <c r="M36" s="10"/>
      <c r="N36" s="10"/>
      <c r="O36" s="10"/>
      <c r="P36" s="10">
        <f t="shared" si="9"/>
        <v>0.39429999999999998</v>
      </c>
      <c r="Q36" s="10">
        <f t="shared" si="1"/>
        <v>-0.21850000000000014</v>
      </c>
      <c r="R36" s="10">
        <f t="shared" si="2"/>
        <v>-35.656005221932134</v>
      </c>
      <c r="S36" s="1"/>
      <c r="T36" s="6"/>
      <c r="U36" s="6" t="e">
        <f>C36-#REF!</f>
        <v>#REF!</v>
      </c>
      <c r="V36" s="6" t="e">
        <f>P36-#REF!</f>
        <v>#REF!</v>
      </c>
    </row>
    <row r="37" spans="1:25" ht="15" hidden="1" customHeight="1" x14ac:dyDescent="0.25">
      <c r="A37" s="21"/>
      <c r="B37" s="9" t="s">
        <v>32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9"/>
        <v>0</v>
      </c>
      <c r="Q37" s="10">
        <f t="shared" si="1"/>
        <v>0</v>
      </c>
      <c r="R37" s="10" t="str">
        <f t="shared" si="2"/>
        <v/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0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21" customHeight="1" x14ac:dyDescent="0.4">
      <c r="A40" s="1"/>
      <c r="B40" s="3" t="s">
        <v>35</v>
      </c>
      <c r="C40" s="5">
        <f>SUM(C41:C43)</f>
        <v>93.34975</v>
      </c>
      <c r="D40" s="5">
        <f>SUM(D41:D43)</f>
        <v>17.765599999999999</v>
      </c>
      <c r="E40" s="5">
        <f>SUM(E41:E43)</f>
        <v>24.746399999999994</v>
      </c>
      <c r="F40" s="5">
        <f t="shared" ref="F40:O40" si="12">SUM(F41:F43)</f>
        <v>36.832299999999996</v>
      </c>
      <c r="G40" s="5">
        <f t="shared" si="12"/>
        <v>18.139200000000002</v>
      </c>
      <c r="H40" s="5">
        <f t="shared" si="12"/>
        <v>23.802299999999999</v>
      </c>
      <c r="I40" s="5">
        <f t="shared" si="12"/>
        <v>0</v>
      </c>
      <c r="J40" s="5">
        <f t="shared" si="12"/>
        <v>0</v>
      </c>
      <c r="K40" s="5">
        <f t="shared" si="12"/>
        <v>0</v>
      </c>
      <c r="L40" s="5">
        <f t="shared" si="12"/>
        <v>0</v>
      </c>
      <c r="M40" s="5">
        <f t="shared" si="12"/>
        <v>0</v>
      </c>
      <c r="N40" s="5">
        <f t="shared" si="12"/>
        <v>0</v>
      </c>
      <c r="O40" s="5">
        <f t="shared" si="12"/>
        <v>0</v>
      </c>
      <c r="P40" s="5">
        <f>SUM(D40:O40)</f>
        <v>121.28579999999999</v>
      </c>
      <c r="Q40" s="5">
        <f t="shared" si="1"/>
        <v>27.936049999999994</v>
      </c>
      <c r="R40" s="5">
        <f t="shared" si="2"/>
        <v>29.926218334810745</v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15" customHeight="1" x14ac:dyDescent="0.25">
      <c r="A41" s="1"/>
      <c r="B41" s="9" t="s">
        <v>36</v>
      </c>
      <c r="C41" s="10">
        <v>12.81</v>
      </c>
      <c r="D41" s="10">
        <v>4.4788999999999994</v>
      </c>
      <c r="E41" s="10">
        <v>4.0693000000000001</v>
      </c>
      <c r="F41" s="10">
        <v>3.7563</v>
      </c>
      <c r="G41" s="10">
        <v>4.3085000000000004</v>
      </c>
      <c r="H41" s="10">
        <v>4.0807000000000002</v>
      </c>
      <c r="I41" s="10"/>
      <c r="J41" s="10"/>
      <c r="K41" s="10"/>
      <c r="L41" s="10"/>
      <c r="M41" s="10"/>
      <c r="N41" s="10"/>
      <c r="O41" s="10"/>
      <c r="P41" s="10">
        <f t="shared" si="9"/>
        <v>20.6937</v>
      </c>
      <c r="Q41" s="10">
        <f t="shared" si="1"/>
        <v>7.8836999999999993</v>
      </c>
      <c r="R41" s="10">
        <f t="shared" si="2"/>
        <v>61.54332552693208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15" customHeight="1" x14ac:dyDescent="0.25">
      <c r="A42" s="1"/>
      <c r="B42" s="9" t="s">
        <v>37</v>
      </c>
      <c r="C42" s="10">
        <v>2.8511299999999999</v>
      </c>
      <c r="D42" s="10">
        <v>1.0879000000000001</v>
      </c>
      <c r="E42" s="10">
        <v>0.56380000000000008</v>
      </c>
      <c r="F42" s="10">
        <v>0.57110000000000005</v>
      </c>
      <c r="G42" s="10">
        <v>0.42430000000000001</v>
      </c>
      <c r="H42" s="10">
        <v>0.50590000000000013</v>
      </c>
      <c r="I42" s="10"/>
      <c r="J42" s="10"/>
      <c r="K42" s="10"/>
      <c r="L42" s="10"/>
      <c r="M42" s="10"/>
      <c r="N42" s="10"/>
      <c r="O42" s="10"/>
      <c r="P42" s="10">
        <f t="shared" si="9"/>
        <v>3.1530000000000005</v>
      </c>
      <c r="Q42" s="10">
        <f t="shared" si="1"/>
        <v>0.30187000000000053</v>
      </c>
      <c r="R42" s="10">
        <f t="shared" si="2"/>
        <v>10.587731881745151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15" customHeight="1" x14ac:dyDescent="0.25">
      <c r="A43" s="1"/>
      <c r="B43" s="9" t="s">
        <v>38</v>
      </c>
      <c r="C43" s="10">
        <v>77.68862</v>
      </c>
      <c r="D43" s="10">
        <v>12.1988</v>
      </c>
      <c r="E43" s="10">
        <v>20.113299999999995</v>
      </c>
      <c r="F43" s="10">
        <v>32.504899999999999</v>
      </c>
      <c r="G43" s="10">
        <v>13.406400000000001</v>
      </c>
      <c r="H43" s="10">
        <v>19.215699999999998</v>
      </c>
      <c r="I43" s="10"/>
      <c r="J43" s="10"/>
      <c r="K43" s="10"/>
      <c r="L43" s="10"/>
      <c r="M43" s="10"/>
      <c r="N43" s="10"/>
      <c r="O43" s="10"/>
      <c r="P43" s="10">
        <f t="shared" si="9"/>
        <v>97.439099999999996</v>
      </c>
      <c r="Q43" s="10">
        <f t="shared" si="1"/>
        <v>19.750479999999996</v>
      </c>
      <c r="R43" s="10">
        <f t="shared" si="2"/>
        <v>25.42261659429656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6"/>
      <c r="U44" s="6"/>
      <c r="V44" s="6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6"/>
      <c r="V45" s="6"/>
    </row>
    <row r="46" spans="1:25" ht="21" customHeight="1" x14ac:dyDescent="0.2">
      <c r="A46" s="1"/>
      <c r="B46" s="12" t="s">
        <v>64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39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4"/>
      <c r="Q52" s="14"/>
      <c r="R52" s="14"/>
      <c r="S52" s="14"/>
      <c r="X52" s="14"/>
      <c r="Y52" s="14"/>
      <c r="Z52" s="14"/>
    </row>
    <row r="53" spans="1:26" ht="15" x14ac:dyDescent="0.2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V53" s="14"/>
      <c r="W53" s="14"/>
      <c r="X53" s="14"/>
      <c r="Y53" s="14"/>
      <c r="Z53" s="14"/>
    </row>
    <row r="60" spans="1:26" x14ac:dyDescent="0.2">
      <c r="U60" s="15"/>
    </row>
    <row r="61" spans="1:26" x14ac:dyDescent="0.2">
      <c r="U61" s="15"/>
    </row>
    <row r="62" spans="1:26" x14ac:dyDescent="0.2">
      <c r="U62" s="15"/>
    </row>
    <row r="63" spans="1:26" x14ac:dyDescent="0.2">
      <c r="U63" s="15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0"/>
  <sheetViews>
    <sheetView showGridLines="0" tabSelected="1" zoomScale="80" zoomScaleNormal="80" zoomScaleSheetLayoutView="50" workbookViewId="0">
      <selection activeCell="B43" sqref="B43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5.28515625" style="2" customWidth="1"/>
    <col min="4" max="4" width="14.7109375" style="2" customWidth="1"/>
    <col min="5" max="5" width="15.42578125" style="2" customWidth="1"/>
    <col min="6" max="6" width="14.140625" style="2" customWidth="1"/>
    <col min="7" max="7" width="11.28515625" style="2" customWidth="1"/>
    <col min="8" max="8" width="13.42578125" style="2" customWidth="1"/>
    <col min="9" max="9" width="10.570312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6" t="s">
        <v>42</v>
      </c>
      <c r="D5" s="16" t="s">
        <v>43</v>
      </c>
      <c r="E5" s="16" t="s">
        <v>44</v>
      </c>
      <c r="F5" s="42" t="s">
        <v>45</v>
      </c>
      <c r="G5" s="43"/>
      <c r="H5" s="44" t="s">
        <v>46</v>
      </c>
      <c r="I5" s="44"/>
      <c r="J5" s="1"/>
      <c r="K5" s="1"/>
      <c r="L5" s="1"/>
      <c r="M5" s="1"/>
    </row>
    <row r="6" spans="1:19" ht="30.75" customHeight="1" x14ac:dyDescent="0.2">
      <c r="A6" s="1"/>
      <c r="B6" s="37"/>
      <c r="C6" s="23" t="s">
        <v>62</v>
      </c>
      <c r="D6" s="23" t="s">
        <v>62</v>
      </c>
      <c r="E6" s="23" t="s">
        <v>62</v>
      </c>
      <c r="F6" s="17" t="s">
        <v>47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40</v>
      </c>
      <c r="C7" s="4">
        <f>+C8+C40</f>
        <v>3284.8070200000002</v>
      </c>
      <c r="D7" s="4">
        <f>+D8+D40</f>
        <v>3410.126910262185</v>
      </c>
      <c r="E7" s="4">
        <f>+E8+E40</f>
        <v>3271.3382299999998</v>
      </c>
      <c r="F7" s="5">
        <f t="shared" ref="F7:F43" si="0">+E7-D7</f>
        <v>-138.78868026218515</v>
      </c>
      <c r="G7" s="5">
        <f t="shared" ref="G7:G43" si="1">IF(ISNUMBER(+F7/D7*100), +F7/D7*100, "")</f>
        <v>-4.0698978048155547</v>
      </c>
      <c r="H7" s="5">
        <f t="shared" ref="H7:H43" si="2">+E7-C7</f>
        <v>-13.468790000000354</v>
      </c>
      <c r="I7" s="5">
        <f t="shared" ref="I7:I43" si="3">IF(ISNUMBER(+H7/C7*100), +H7/C7*100, "")</f>
        <v>-0.4100329157236261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+C9+C12+C16+C17+C24+C32</f>
        <v>3191.4572700000003</v>
      </c>
      <c r="D8" s="5">
        <f>+D9+D12+D16+D17+D24+D32</f>
        <v>3182.8714921397818</v>
      </c>
      <c r="E8" s="5">
        <f>+E9+E12+E16+E17+E24+E32</f>
        <v>3150.0524299999997</v>
      </c>
      <c r="F8" s="5">
        <f t="shared" si="0"/>
        <v>-32.819062139782091</v>
      </c>
      <c r="G8" s="5">
        <f t="shared" si="1"/>
        <v>-1.0311148980042069</v>
      </c>
      <c r="H8" s="5">
        <f t="shared" si="2"/>
        <v>-41.404840000000604</v>
      </c>
      <c r="I8" s="5">
        <f t="shared" si="3"/>
        <v>-1.297364698854345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1324.7758000000001</v>
      </c>
      <c r="D9" s="8">
        <f>SUM(D10:D11)</f>
        <v>1295.5293666397743</v>
      </c>
      <c r="E9" s="8">
        <f>SUM(E10:E11)</f>
        <v>1272.0248000000001</v>
      </c>
      <c r="F9" s="8">
        <f t="shared" si="0"/>
        <v>-23.504566639774112</v>
      </c>
      <c r="G9" s="8">
        <f t="shared" si="1"/>
        <v>-1.8142828132671442</v>
      </c>
      <c r="H9" s="8">
        <f t="shared" si="2"/>
        <v>-52.750999999999976</v>
      </c>
      <c r="I9" s="8">
        <f t="shared" si="3"/>
        <v>-3.9818813115396563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560.14800000000002</v>
      </c>
      <c r="D10" s="10">
        <v>554.94585858292123</v>
      </c>
      <c r="E10" s="10">
        <v>627.73200000000008</v>
      </c>
      <c r="F10" s="10">
        <f t="shared" si="0"/>
        <v>72.786141417078852</v>
      </c>
      <c r="G10" s="10">
        <f t="shared" si="1"/>
        <v>13.115899558731996</v>
      </c>
      <c r="H10" s="10">
        <f t="shared" si="2"/>
        <v>67.58400000000006</v>
      </c>
      <c r="I10" s="10">
        <f t="shared" si="3"/>
        <v>12.065382720281079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764.62780000000009</v>
      </c>
      <c r="D11" s="10">
        <v>740.58350805685313</v>
      </c>
      <c r="E11" s="10">
        <v>644.29280000000006</v>
      </c>
      <c r="F11" s="10">
        <f t="shared" si="0"/>
        <v>-96.290708056853077</v>
      </c>
      <c r="G11" s="10">
        <f t="shared" si="1"/>
        <v>-13.002005446961833</v>
      </c>
      <c r="H11" s="10">
        <f t="shared" si="2"/>
        <v>-120.33500000000004</v>
      </c>
      <c r="I11" s="10">
        <f t="shared" si="3"/>
        <v>-15.73772232712439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1547.50161</v>
      </c>
      <c r="D12" s="8">
        <f>SUM(D13:D15)</f>
        <v>1563.709329353685</v>
      </c>
      <c r="E12" s="8">
        <f>SUM(E13:E15)</f>
        <v>1550.3380099999999</v>
      </c>
      <c r="F12" s="8">
        <f t="shared" si="0"/>
        <v>-13.371319353685067</v>
      </c>
      <c r="G12" s="8">
        <f t="shared" si="1"/>
        <v>-0.85510261419312006</v>
      </c>
      <c r="H12" s="8">
        <f t="shared" si="2"/>
        <v>2.8363999999999123</v>
      </c>
      <c r="I12" s="8">
        <f t="shared" si="3"/>
        <v>0.18328898539885283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680.43434999999999</v>
      </c>
      <c r="D13" s="10">
        <v>667.12003148068686</v>
      </c>
      <c r="E13" s="10">
        <v>664.20959999999991</v>
      </c>
      <c r="F13" s="10">
        <f t="shared" si="0"/>
        <v>-2.9104314806869525</v>
      </c>
      <c r="G13" s="10">
        <f t="shared" si="1"/>
        <v>-0.43626803923533658</v>
      </c>
      <c r="H13" s="10">
        <f t="shared" si="2"/>
        <v>-16.224750000000085</v>
      </c>
      <c r="I13" s="10">
        <f t="shared" si="3"/>
        <v>-2.3844695671228364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581.26572999999996</v>
      </c>
      <c r="D14" s="10">
        <v>596.15141735988459</v>
      </c>
      <c r="E14" s="10">
        <v>593.12771000000009</v>
      </c>
      <c r="F14" s="10">
        <f t="shared" si="0"/>
        <v>-3.0237073598844972</v>
      </c>
      <c r="G14" s="10">
        <f t="shared" si="1"/>
        <v>-0.50720459128911977</v>
      </c>
      <c r="H14" s="10">
        <f t="shared" si="2"/>
        <v>11.861980000000131</v>
      </c>
      <c r="I14" s="10">
        <f t="shared" si="3"/>
        <v>2.0407155260985594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285.80153000000001</v>
      </c>
      <c r="D15" s="10">
        <v>300.43788051311378</v>
      </c>
      <c r="E15" s="10">
        <v>293.00069999999999</v>
      </c>
      <c r="F15" s="10">
        <f t="shared" si="0"/>
        <v>-7.4371805131137876</v>
      </c>
      <c r="G15" s="10">
        <f t="shared" si="1"/>
        <v>-2.4754470043564174</v>
      </c>
      <c r="H15" s="10">
        <f t="shared" si="2"/>
        <v>7.199169999999981</v>
      </c>
      <c r="I15" s="10">
        <f t="shared" si="3"/>
        <v>2.5189403289758387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41</v>
      </c>
      <c r="C16" s="8">
        <v>126.0501</v>
      </c>
      <c r="D16" s="8">
        <v>136.26535075128464</v>
      </c>
      <c r="E16" s="8">
        <v>123.32692000000002</v>
      </c>
      <c r="F16" s="8">
        <f t="shared" si="0"/>
        <v>-12.938430751284628</v>
      </c>
      <c r="G16" s="8">
        <f t="shared" si="1"/>
        <v>-9.4950261970118994</v>
      </c>
      <c r="H16" s="8">
        <f t="shared" si="2"/>
        <v>-2.7231799999999851</v>
      </c>
      <c r="I16" s="8">
        <f t="shared" si="3"/>
        <v>-2.1603949540698384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97.819900000000004</v>
      </c>
      <c r="D17" s="8">
        <f>SUM(D18:D23)</f>
        <v>108.56852486552749</v>
      </c>
      <c r="E17" s="8">
        <f>SUM(E18:E23)</f>
        <v>95.136900000000011</v>
      </c>
      <c r="F17" s="8">
        <f t="shared" si="0"/>
        <v>-13.431624865527482</v>
      </c>
      <c r="G17" s="8">
        <f t="shared" si="1"/>
        <v>-12.371564302051478</v>
      </c>
      <c r="H17" s="8">
        <f t="shared" si="2"/>
        <v>-2.6829999999999927</v>
      </c>
      <c r="I17" s="8">
        <f t="shared" si="3"/>
        <v>-2.7427956888117779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12.392500000000002</v>
      </c>
      <c r="D18" s="10">
        <v>13.767119045852739</v>
      </c>
      <c r="E18" s="10">
        <v>12.339400000000001</v>
      </c>
      <c r="F18" s="10">
        <f t="shared" si="0"/>
        <v>-1.4277190458527382</v>
      </c>
      <c r="G18" s="10">
        <f t="shared" si="1"/>
        <v>-10.370499747242542</v>
      </c>
      <c r="H18" s="10">
        <f t="shared" si="2"/>
        <v>-5.3100000000000591E-2</v>
      </c>
      <c r="I18" s="10">
        <f t="shared" si="3"/>
        <v>-0.42848497074844127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45.753</v>
      </c>
      <c r="D19" s="10">
        <v>50.853866320635134</v>
      </c>
      <c r="E19" s="10">
        <v>42.481300000000005</v>
      </c>
      <c r="F19" s="10">
        <f t="shared" si="0"/>
        <v>-8.37256632063513</v>
      </c>
      <c r="G19" s="10">
        <f t="shared" si="1"/>
        <v>-16.463972017084899</v>
      </c>
      <c r="H19" s="10">
        <f t="shared" si="2"/>
        <v>-3.2716999999999956</v>
      </c>
      <c r="I19" s="10">
        <f t="shared" si="3"/>
        <v>-7.1507879264747567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11.376700000000001</v>
      </c>
      <c r="D20" s="10">
        <v>12.575916414488201</v>
      </c>
      <c r="E20" s="10">
        <v>11.293200000000001</v>
      </c>
      <c r="F20" s="10">
        <f t="shared" si="0"/>
        <v>-1.2827164144882008</v>
      </c>
      <c r="G20" s="10">
        <f t="shared" si="1"/>
        <v>-10.199784828487214</v>
      </c>
      <c r="H20" s="10">
        <f t="shared" si="2"/>
        <v>-8.3500000000000796E-2</v>
      </c>
      <c r="I20" s="10">
        <f t="shared" si="3"/>
        <v>-0.73395624390201719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27.666599999999999</v>
      </c>
      <c r="D21" s="10">
        <v>30.67453372749053</v>
      </c>
      <c r="E21" s="10">
        <v>28.2042</v>
      </c>
      <c r="F21" s="10">
        <f t="shared" si="0"/>
        <v>-2.4703337274905302</v>
      </c>
      <c r="G21" s="10">
        <f t="shared" si="1"/>
        <v>-8.0533700998904383</v>
      </c>
      <c r="H21" s="10">
        <f t="shared" si="2"/>
        <v>0.53760000000000119</v>
      </c>
      <c r="I21" s="10">
        <f t="shared" si="3"/>
        <v>1.9431372123788295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0.63109999999999999</v>
      </c>
      <c r="D22" s="10">
        <v>0.69708935706089292</v>
      </c>
      <c r="E22" s="10">
        <v>0.36569999999999997</v>
      </c>
      <c r="F22" s="10">
        <f t="shared" si="0"/>
        <v>-0.33138935706089295</v>
      </c>
      <c r="G22" s="10">
        <f t="shared" si="1"/>
        <v>-47.539006829499627</v>
      </c>
      <c r="H22" s="10">
        <f t="shared" si="2"/>
        <v>-0.26540000000000002</v>
      </c>
      <c r="I22" s="10">
        <f t="shared" si="3"/>
        <v>-42.053557280938051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0.4531</v>
      </c>
      <c r="F23" s="10">
        <f t="shared" si="0"/>
        <v>0.4531</v>
      </c>
      <c r="G23" s="10" t="str">
        <f t="shared" si="1"/>
        <v/>
      </c>
      <c r="H23" s="10">
        <f t="shared" si="2"/>
        <v>0.4531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SUM(C25:C29)</f>
        <v>26.93206</v>
      </c>
      <c r="D24" s="8">
        <f>SUM(D25:D29)</f>
        <v>28.336760156438764</v>
      </c>
      <c r="E24" s="8">
        <f>SUM(E25:E29)</f>
        <v>32.268100000000004</v>
      </c>
      <c r="F24" s="8">
        <f t="shared" si="0"/>
        <v>3.9313398435612399</v>
      </c>
      <c r="G24" s="8">
        <f t="shared" si="1"/>
        <v>13.87363912408296</v>
      </c>
      <c r="H24" s="8">
        <f t="shared" si="2"/>
        <v>5.3360400000000041</v>
      </c>
      <c r="I24" s="8">
        <f t="shared" si="3"/>
        <v>19.812966405094908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17.784700000000001</v>
      </c>
      <c r="D25" s="10">
        <v>18.570820571970771</v>
      </c>
      <c r="E25" s="10">
        <v>22.065200000000001</v>
      </c>
      <c r="F25" s="10">
        <f t="shared" si="0"/>
        <v>3.4943794280292302</v>
      </c>
      <c r="G25" s="10">
        <f t="shared" si="1"/>
        <v>18.816505250733787</v>
      </c>
      <c r="H25" s="10">
        <f t="shared" si="2"/>
        <v>4.2805</v>
      </c>
      <c r="I25" s="10">
        <f t="shared" si="3"/>
        <v>24.0684408508437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hidden="1" customHeight="1" x14ac:dyDescent="0.25">
      <c r="A26" s="21"/>
      <c r="B26" s="9" t="s">
        <v>21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>
        <v>0</v>
      </c>
      <c r="D27" s="10">
        <v>0</v>
      </c>
      <c r="E27" s="10">
        <v>0</v>
      </c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9.1473600000000008</v>
      </c>
      <c r="D28" s="10">
        <v>9.7659395844679935</v>
      </c>
      <c r="E28" s="10">
        <v>10.202900000000001</v>
      </c>
      <c r="F28" s="10">
        <f t="shared" si="0"/>
        <v>0.43696041553200793</v>
      </c>
      <c r="G28" s="10">
        <f t="shared" si="1"/>
        <v>4.4743305214273628</v>
      </c>
      <c r="H28" s="10">
        <f t="shared" si="2"/>
        <v>1.0555400000000006</v>
      </c>
      <c r="I28" s="10">
        <f t="shared" si="3"/>
        <v>11.539285651816487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>
        <v>0</v>
      </c>
      <c r="D31" s="10"/>
      <c r="E31" s="10">
        <v>0</v>
      </c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20.25" customHeight="1" x14ac:dyDescent="0.25">
      <c r="A32" s="1"/>
      <c r="B32" s="7" t="s">
        <v>27</v>
      </c>
      <c r="C32" s="8">
        <f>SUM(C33:C39)</f>
        <v>68.377800000000008</v>
      </c>
      <c r="D32" s="8">
        <f>SUM(D33:D39)</f>
        <v>50.46216037307147</v>
      </c>
      <c r="E32" s="8">
        <f>SUM(E33:E39)</f>
        <v>76.957700000000003</v>
      </c>
      <c r="F32" s="8">
        <f t="shared" si="0"/>
        <v>26.495539626928533</v>
      </c>
      <c r="G32" s="8">
        <f t="shared" si="1"/>
        <v>52.505757643042891</v>
      </c>
      <c r="H32" s="8">
        <f t="shared" si="2"/>
        <v>8.579899999999995</v>
      </c>
      <c r="I32" s="8">
        <f t="shared" si="3"/>
        <v>12.547785977320117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15" customHeight="1" x14ac:dyDescent="0.25">
      <c r="A33" s="1"/>
      <c r="B33" s="9" t="s">
        <v>28</v>
      </c>
      <c r="C33" s="10">
        <v>6.2212000000000005</v>
      </c>
      <c r="D33" s="10">
        <v>5.789309414978157</v>
      </c>
      <c r="E33" s="10">
        <v>6.811799999999999</v>
      </c>
      <c r="F33" s="10">
        <f t="shared" si="0"/>
        <v>1.022490585021842</v>
      </c>
      <c r="G33" s="10">
        <f t="shared" si="1"/>
        <v>17.661702143202856</v>
      </c>
      <c r="H33" s="10">
        <f t="shared" si="2"/>
        <v>0.59059999999999846</v>
      </c>
      <c r="I33" s="10">
        <f t="shared" si="3"/>
        <v>9.4933453353050599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29</v>
      </c>
      <c r="C34" s="10">
        <v>45.791899999999998</v>
      </c>
      <c r="D34" s="10">
        <v>44.672850958093314</v>
      </c>
      <c r="E34" s="10">
        <v>46.423900000000003</v>
      </c>
      <c r="F34" s="10">
        <f t="shared" si="0"/>
        <v>1.7510490419066898</v>
      </c>
      <c r="G34" s="10">
        <f t="shared" si="1"/>
        <v>3.9197163475178987</v>
      </c>
      <c r="H34" s="10">
        <f t="shared" si="2"/>
        <v>0.632000000000005</v>
      </c>
      <c r="I34" s="10">
        <f t="shared" si="3"/>
        <v>1.3801567526134646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30</v>
      </c>
      <c r="C35" s="10">
        <v>15.751899999999999</v>
      </c>
      <c r="D35" s="10">
        <v>0</v>
      </c>
      <c r="E35" s="10">
        <v>23.327699999999997</v>
      </c>
      <c r="F35" s="10">
        <f t="shared" si="0"/>
        <v>23.327699999999997</v>
      </c>
      <c r="G35" s="10" t="str">
        <f t="shared" si="1"/>
        <v/>
      </c>
      <c r="H35" s="10">
        <f t="shared" si="2"/>
        <v>7.5757999999999974</v>
      </c>
      <c r="I35" s="10">
        <f t="shared" si="3"/>
        <v>48.094515582247205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31</v>
      </c>
      <c r="C36" s="10">
        <v>0.61280000000000012</v>
      </c>
      <c r="D36" s="10">
        <v>0</v>
      </c>
      <c r="E36" s="10">
        <v>0.39429999999999993</v>
      </c>
      <c r="F36" s="10">
        <f t="shared" si="0"/>
        <v>0.39429999999999993</v>
      </c>
      <c r="G36" s="10" t="str">
        <f t="shared" si="1"/>
        <v/>
      </c>
      <c r="H36" s="10">
        <f t="shared" si="2"/>
        <v>-0.21850000000000019</v>
      </c>
      <c r="I36" s="10">
        <f t="shared" si="3"/>
        <v>-35.656005221932141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hidden="1" customHeight="1" x14ac:dyDescent="0.25">
      <c r="A37" s="21"/>
      <c r="B37" s="9" t="s">
        <v>32</v>
      </c>
      <c r="C37" s="10"/>
      <c r="D37" s="10"/>
      <c r="E37" s="10"/>
      <c r="F37" s="10">
        <f t="shared" si="0"/>
        <v>0</v>
      </c>
      <c r="G37" s="10" t="str">
        <f t="shared" si="1"/>
        <v/>
      </c>
      <c r="H37" s="10">
        <f t="shared" si="2"/>
        <v>0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0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21" customHeight="1" x14ac:dyDescent="0.4">
      <c r="A40" s="1"/>
      <c r="B40" s="3" t="s">
        <v>35</v>
      </c>
      <c r="C40" s="5">
        <f>SUM(C41:C43)</f>
        <v>93.34975</v>
      </c>
      <c r="D40" s="5">
        <f>SUM(D41:D43)</f>
        <v>227.25541812240317</v>
      </c>
      <c r="E40" s="5">
        <f>SUM(E41:E43)</f>
        <v>121.28579999999998</v>
      </c>
      <c r="F40" s="5">
        <f t="shared" si="0"/>
        <v>-105.96961812240319</v>
      </c>
      <c r="G40" s="5">
        <f t="shared" si="1"/>
        <v>-46.63018334081098</v>
      </c>
      <c r="H40" s="5">
        <f t="shared" si="2"/>
        <v>27.93604999999998</v>
      </c>
      <c r="I40" s="5">
        <f t="shared" si="3"/>
        <v>29.926218334810734</v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15" customHeight="1" x14ac:dyDescent="0.25">
      <c r="A41" s="1"/>
      <c r="B41" s="9" t="s">
        <v>36</v>
      </c>
      <c r="C41" s="10">
        <v>12.81</v>
      </c>
      <c r="D41" s="10">
        <v>0</v>
      </c>
      <c r="E41" s="10">
        <v>20.6937</v>
      </c>
      <c r="F41" s="10">
        <f t="shared" si="0"/>
        <v>20.6937</v>
      </c>
      <c r="G41" s="10" t="str">
        <f t="shared" si="1"/>
        <v/>
      </c>
      <c r="H41" s="10">
        <f t="shared" si="2"/>
        <v>7.8836999999999993</v>
      </c>
      <c r="I41" s="10">
        <f t="shared" si="3"/>
        <v>61.54332552693208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15" customHeight="1" x14ac:dyDescent="0.25">
      <c r="A42" s="1"/>
      <c r="B42" s="9" t="s">
        <v>37</v>
      </c>
      <c r="C42" s="10">
        <v>2.8511299999999999</v>
      </c>
      <c r="D42" s="10">
        <v>0</v>
      </c>
      <c r="E42" s="10">
        <v>3.1530000000000005</v>
      </c>
      <c r="F42" s="10">
        <f t="shared" si="0"/>
        <v>3.1530000000000005</v>
      </c>
      <c r="G42" s="10" t="str">
        <f t="shared" si="1"/>
        <v/>
      </c>
      <c r="H42" s="10">
        <f t="shared" si="2"/>
        <v>0.30187000000000053</v>
      </c>
      <c r="I42" s="10">
        <f t="shared" si="3"/>
        <v>10.587731881745151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15" customHeight="1" x14ac:dyDescent="0.25">
      <c r="A43" s="1"/>
      <c r="B43" s="9" t="s">
        <v>38</v>
      </c>
      <c r="C43" s="10">
        <v>77.68862</v>
      </c>
      <c r="D43" s="10">
        <v>227.25541812240317</v>
      </c>
      <c r="E43" s="10">
        <v>97.439099999999982</v>
      </c>
      <c r="F43" s="10">
        <f t="shared" si="0"/>
        <v>-129.81631812240317</v>
      </c>
      <c r="G43" s="10">
        <f t="shared" si="1"/>
        <v>-57.123530516875142</v>
      </c>
      <c r="H43" s="10">
        <f t="shared" si="2"/>
        <v>19.750479999999982</v>
      </c>
      <c r="I43" s="10">
        <f t="shared" si="3"/>
        <v>25.422616594296542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6" hidden="1" customHeight="1" x14ac:dyDescent="0.25">
      <c r="A44" s="1"/>
      <c r="B44" s="18"/>
      <c r="C44" s="19"/>
      <c r="D44" s="19"/>
      <c r="E44" s="19"/>
      <c r="F44" s="19"/>
      <c r="G44" s="19"/>
      <c r="H44" s="19"/>
      <c r="I44" s="20"/>
      <c r="J44" s="1"/>
      <c r="K44" s="6"/>
      <c r="L44" s="6"/>
      <c r="M44" s="6"/>
      <c r="N44" s="6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6"/>
      <c r="M45" s="6"/>
      <c r="N45" s="6"/>
    </row>
    <row r="46" spans="1:14" ht="21" customHeight="1" x14ac:dyDescent="0.2">
      <c r="A46" s="1"/>
      <c r="B46" s="12" t="s">
        <v>64</v>
      </c>
      <c r="C46" s="12"/>
      <c r="D46" s="1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39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3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2023-07-03T17:38:36Z</dcterms:modified>
</cp:coreProperties>
</file>