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13_ncr:1_{31B98FD2-26B0-4FC7-A3A5-05B9CAD91B8D}" xr6:coauthVersionLast="36" xr6:coauthVersionMax="36" xr10:uidLastSave="{00000000-0000-0000-0000-000000000000}"/>
  <bookViews>
    <workbookView xWindow="0" yWindow="0" windowWidth="28800" windowHeight="11625" activeTab="1" xr2:uid="{90B56DF7-5D8B-4AB5-B09C-551E1A26D5A4}"/>
  </bookViews>
  <sheets>
    <sheet name="Ings22xmes" sheetId="10" r:id="rId1"/>
    <sheet name="Ings22vrsPto.eIng2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32" i="10"/>
  <c r="C29" i="10"/>
  <c r="C24" i="10" s="1"/>
  <c r="C17" i="10"/>
  <c r="C12" i="10"/>
  <c r="C9" i="10"/>
  <c r="C8" i="10" l="1"/>
  <c r="E40" i="10" l="1"/>
  <c r="E32" i="10"/>
  <c r="E29" i="10"/>
  <c r="E24" i="10" s="1"/>
  <c r="E17" i="10"/>
  <c r="E12" i="10"/>
  <c r="E9" i="10"/>
  <c r="D40" i="10" l="1"/>
  <c r="D32" i="10"/>
  <c r="D29" i="10"/>
  <c r="D24" i="10" s="1"/>
  <c r="D17" i="10"/>
  <c r="D12" i="10"/>
  <c r="D9" i="10"/>
  <c r="N37" i="11" l="1"/>
  <c r="M37" i="11"/>
  <c r="L37" i="11"/>
  <c r="M31" i="11"/>
  <c r="M30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U37" i="10"/>
  <c r="P10" i="10"/>
  <c r="P11" i="10"/>
  <c r="P13" i="10"/>
  <c r="P14" i="10"/>
  <c r="P15" i="10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P43" i="10" l="1"/>
  <c r="P42" i="10"/>
  <c r="P41" i="10"/>
  <c r="O40" i="10"/>
  <c r="N40" i="10"/>
  <c r="M40" i="10"/>
  <c r="L40" i="10"/>
  <c r="K40" i="10"/>
  <c r="J40" i="10"/>
  <c r="I40" i="10"/>
  <c r="H40" i="10"/>
  <c r="G40" i="10"/>
  <c r="F40" i="10"/>
  <c r="P39" i="10"/>
  <c r="P38" i="10"/>
  <c r="P37" i="10"/>
  <c r="P36" i="10"/>
  <c r="P35" i="10"/>
  <c r="P34" i="10"/>
  <c r="P33" i="10"/>
  <c r="O32" i="10"/>
  <c r="N32" i="10"/>
  <c r="M32" i="10"/>
  <c r="L32" i="10"/>
  <c r="K32" i="10"/>
  <c r="J32" i="10"/>
  <c r="I32" i="10"/>
  <c r="H32" i="10"/>
  <c r="G32" i="10"/>
  <c r="F32" i="10"/>
  <c r="P31" i="10"/>
  <c r="P30" i="10"/>
  <c r="O29" i="10"/>
  <c r="O24" i="10" s="1"/>
  <c r="N29" i="10"/>
  <c r="N24" i="10" s="1"/>
  <c r="M29" i="10"/>
  <c r="M24" i="10" s="1"/>
  <c r="L29" i="10"/>
  <c r="L24" i="10" s="1"/>
  <c r="K29" i="10"/>
  <c r="K24" i="10" s="1"/>
  <c r="J29" i="10"/>
  <c r="J24" i="10" s="1"/>
  <c r="I29" i="10"/>
  <c r="I24" i="10" s="1"/>
  <c r="H29" i="10"/>
  <c r="H24" i="10" s="1"/>
  <c r="G29" i="10"/>
  <c r="G24" i="10" s="1"/>
  <c r="F29" i="10"/>
  <c r="F24" i="10" s="1"/>
  <c r="P28" i="10"/>
  <c r="P27" i="10"/>
  <c r="P26" i="10"/>
  <c r="P25" i="10"/>
  <c r="P23" i="10"/>
  <c r="P22" i="10"/>
  <c r="P21" i="10"/>
  <c r="P20" i="10"/>
  <c r="P19" i="10"/>
  <c r="P18" i="10"/>
  <c r="O17" i="10"/>
  <c r="N17" i="10"/>
  <c r="M17" i="10"/>
  <c r="L17" i="10"/>
  <c r="K17" i="10"/>
  <c r="J17" i="10"/>
  <c r="I17" i="10"/>
  <c r="H17" i="10"/>
  <c r="G17" i="10"/>
  <c r="F17" i="10"/>
  <c r="P16" i="10"/>
  <c r="Q15" i="10"/>
  <c r="R15" i="10" s="1"/>
  <c r="Q14" i="10"/>
  <c r="R14" i="10" s="1"/>
  <c r="Q13" i="10"/>
  <c r="R13" i="10" s="1"/>
  <c r="O12" i="10"/>
  <c r="N12" i="10"/>
  <c r="M12" i="10"/>
  <c r="L12" i="10"/>
  <c r="K12" i="10"/>
  <c r="J12" i="10"/>
  <c r="I12" i="10"/>
  <c r="H12" i="10"/>
  <c r="G12" i="10"/>
  <c r="F12" i="10"/>
  <c r="Q11" i="10"/>
  <c r="R11" i="10" s="1"/>
  <c r="Q10" i="10"/>
  <c r="R10" i="10" s="1"/>
  <c r="O9" i="10"/>
  <c r="N9" i="10"/>
  <c r="M9" i="10"/>
  <c r="L9" i="10"/>
  <c r="K9" i="10"/>
  <c r="J9" i="10"/>
  <c r="I9" i="10"/>
  <c r="H9" i="10"/>
  <c r="G9" i="10"/>
  <c r="F9" i="10"/>
  <c r="Q19" i="10" l="1"/>
  <c r="R19" i="10" s="1"/>
  <c r="Q34" i="10"/>
  <c r="R34" i="10" s="1"/>
  <c r="Q20" i="10"/>
  <c r="R20" i="10" s="1"/>
  <c r="Q25" i="10"/>
  <c r="R25" i="10" s="1"/>
  <c r="Q35" i="10"/>
  <c r="R35" i="10" s="1"/>
  <c r="Q21" i="10"/>
  <c r="R21" i="10" s="1"/>
  <c r="Q26" i="10"/>
  <c r="R26" i="10" s="1"/>
  <c r="Q36" i="10"/>
  <c r="R36" i="10" s="1"/>
  <c r="Q22" i="10"/>
  <c r="R22" i="10" s="1"/>
  <c r="Q27" i="10"/>
  <c r="R27" i="10" s="1"/>
  <c r="Q37" i="10"/>
  <c r="R37" i="10" s="1"/>
  <c r="V37" i="10"/>
  <c r="Q23" i="10"/>
  <c r="R23" i="10" s="1"/>
  <c r="Q28" i="10"/>
  <c r="R28" i="10" s="1"/>
  <c r="Q30" i="10"/>
  <c r="R30" i="10" s="1"/>
  <c r="Q38" i="10"/>
  <c r="R38" i="10" s="1"/>
  <c r="Q16" i="10"/>
  <c r="R16" i="10" s="1"/>
  <c r="Q18" i="10"/>
  <c r="R18" i="10" s="1"/>
  <c r="Q31" i="10"/>
  <c r="R31" i="10" s="1"/>
  <c r="Q33" i="10"/>
  <c r="R33" i="10" s="1"/>
  <c r="Q39" i="10"/>
  <c r="R39" i="10" s="1"/>
  <c r="Q43" i="10"/>
  <c r="R43" i="10" s="1"/>
  <c r="P40" i="10"/>
  <c r="Q41" i="10"/>
  <c r="R41" i="10" s="1"/>
  <c r="Q42" i="10"/>
  <c r="R42" i="10" s="1"/>
  <c r="K8" i="10"/>
  <c r="K7" i="10" s="1"/>
  <c r="E8" i="10"/>
  <c r="E7" i="10" s="1"/>
  <c r="P24" i="10"/>
  <c r="H8" i="10"/>
  <c r="H7" i="10" s="1"/>
  <c r="N8" i="10"/>
  <c r="N7" i="10" s="1"/>
  <c r="P12" i="10"/>
  <c r="L8" i="10"/>
  <c r="L7" i="10" s="1"/>
  <c r="O8" i="10"/>
  <c r="O7" i="10" s="1"/>
  <c r="P29" i="10"/>
  <c r="D8" i="10"/>
  <c r="D7" i="10" s="1"/>
  <c r="J8" i="10"/>
  <c r="J7" i="10" s="1"/>
  <c r="F8" i="10"/>
  <c r="F7" i="10" s="1"/>
  <c r="P32" i="10"/>
  <c r="I8" i="10"/>
  <c r="I7" i="10" s="1"/>
  <c r="G8" i="10"/>
  <c r="G7" i="10" s="1"/>
  <c r="M8" i="10"/>
  <c r="M7" i="10" s="1"/>
  <c r="P9" i="10"/>
  <c r="P17" i="10"/>
  <c r="Q17" i="10" l="1"/>
  <c r="R17" i="10" s="1"/>
  <c r="Q9" i="10"/>
  <c r="R9" i="10" s="1"/>
  <c r="Q12" i="10"/>
  <c r="R12" i="10" s="1"/>
  <c r="Q29" i="10"/>
  <c r="R29" i="10" s="1"/>
  <c r="Q32" i="10"/>
  <c r="R32" i="10" s="1"/>
  <c r="C7" i="10"/>
  <c r="Q24" i="10"/>
  <c r="R24" i="10" s="1"/>
  <c r="Q40" i="10"/>
  <c r="R40" i="10" s="1"/>
  <c r="P7" i="10"/>
  <c r="P8" i="10"/>
  <c r="Q8" i="10" l="1"/>
  <c r="R8" i="10" s="1"/>
  <c r="Q7" i="10"/>
  <c r="R7" i="10" s="1"/>
  <c r="M42" i="11" l="1"/>
  <c r="M41" i="11"/>
  <c r="M40" i="11"/>
  <c r="M38" i="11"/>
  <c r="M35" i="11"/>
  <c r="M33" i="11"/>
  <c r="M29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V33" i="10" l="1"/>
  <c r="V34" i="10"/>
  <c r="U9" i="10"/>
  <c r="V10" i="10"/>
  <c r="V41" i="10"/>
  <c r="V21" i="10"/>
  <c r="V22" i="10"/>
  <c r="V23" i="10"/>
  <c r="V27" i="10"/>
  <c r="M14" i="11"/>
  <c r="L35" i="11"/>
  <c r="U35" i="10"/>
  <c r="L10" i="11"/>
  <c r="U10" i="10"/>
  <c r="M12" i="11"/>
  <c r="N14" i="11"/>
  <c r="N16" i="11"/>
  <c r="U21" i="10"/>
  <c r="L21" i="11"/>
  <c r="L23" i="11"/>
  <c r="U23" i="10"/>
  <c r="L26" i="11"/>
  <c r="U26" i="10"/>
  <c r="N27" i="11"/>
  <c r="L30" i="11"/>
  <c r="U30" i="10"/>
  <c r="U39" i="10"/>
  <c r="L39" i="11"/>
  <c r="U41" i="10"/>
  <c r="L41" i="11"/>
  <c r="L19" i="11"/>
  <c r="U19" i="10"/>
  <c r="U33" i="10"/>
  <c r="L33" i="11"/>
  <c r="N42" i="11"/>
  <c r="M9" i="11"/>
  <c r="M10" i="11"/>
  <c r="L13" i="11"/>
  <c r="U13" i="10"/>
  <c r="L15" i="11"/>
  <c r="U15" i="10"/>
  <c r="N19" i="11"/>
  <c r="U28" i="10"/>
  <c r="L28" i="11"/>
  <c r="N30" i="11"/>
  <c r="N33" i="11"/>
  <c r="N35" i="11"/>
  <c r="M39" i="11"/>
  <c r="N11" i="11"/>
  <c r="N22" i="11"/>
  <c r="N40" i="11"/>
  <c r="N10" i="11"/>
  <c r="U18" i="10"/>
  <c r="L18" i="11"/>
  <c r="U20" i="10"/>
  <c r="L20" i="11"/>
  <c r="N21" i="11"/>
  <c r="N23" i="11"/>
  <c r="N26" i="11"/>
  <c r="U34" i="10"/>
  <c r="L34" i="11"/>
  <c r="U36" i="10"/>
  <c r="L36" i="11"/>
  <c r="N39" i="11"/>
  <c r="N41" i="11"/>
  <c r="N38" i="11"/>
  <c r="U11" i="10"/>
  <c r="L11" i="11"/>
  <c r="N13" i="11"/>
  <c r="N15" i="11"/>
  <c r="M18" i="11"/>
  <c r="U22" i="10"/>
  <c r="L22" i="11"/>
  <c r="L25" i="11"/>
  <c r="U25" i="10"/>
  <c r="N28" i="11"/>
  <c r="L31" i="11"/>
  <c r="U31" i="10"/>
  <c r="M34" i="11"/>
  <c r="M36" i="11"/>
  <c r="L38" i="11"/>
  <c r="U38" i="10"/>
  <c r="L40" i="11"/>
  <c r="U40" i="10"/>
  <c r="L42" i="11"/>
  <c r="U42" i="10"/>
  <c r="N25" i="11"/>
  <c r="L14" i="11"/>
  <c r="U14" i="10"/>
  <c r="U16" i="10"/>
  <c r="L16" i="11"/>
  <c r="N18" i="11"/>
  <c r="N20" i="11"/>
  <c r="U27" i="10"/>
  <c r="L27" i="11"/>
  <c r="N31" i="11"/>
  <c r="N34" i="11"/>
  <c r="N36" i="11"/>
  <c r="M24" i="11"/>
  <c r="M32" i="11"/>
  <c r="M17" i="11"/>
  <c r="V40" i="10"/>
  <c r="V38" i="10"/>
  <c r="V42" i="10"/>
  <c r="V39" i="10"/>
  <c r="V13" i="10"/>
  <c r="V14" i="10"/>
  <c r="V15" i="10"/>
  <c r="V16" i="10"/>
  <c r="V30" i="10"/>
  <c r="V31" i="10"/>
  <c r="V11" i="10"/>
  <c r="M43" i="11" l="1"/>
  <c r="V36" i="10"/>
  <c r="L9" i="11"/>
  <c r="V35" i="10"/>
  <c r="V9" i="10"/>
  <c r="V26" i="10"/>
  <c r="V19" i="10"/>
  <c r="V17" i="10"/>
  <c r="V43" i="10"/>
  <c r="V25" i="10"/>
  <c r="V18" i="10"/>
  <c r="V28" i="10"/>
  <c r="V29" i="10"/>
  <c r="V20" i="10"/>
  <c r="N43" i="11"/>
  <c r="N9" i="11"/>
  <c r="N17" i="11"/>
  <c r="U24" i="10"/>
  <c r="L24" i="11"/>
  <c r="N29" i="11"/>
  <c r="L29" i="11"/>
  <c r="U29" i="10"/>
  <c r="L12" i="11"/>
  <c r="U12" i="10"/>
  <c r="N12" i="11"/>
  <c r="L17" i="11"/>
  <c r="U17" i="10"/>
  <c r="L43" i="11"/>
  <c r="U43" i="10"/>
  <c r="N32" i="11"/>
  <c r="U32" i="10"/>
  <c r="L32" i="11"/>
  <c r="M8" i="11"/>
  <c r="V32" i="10"/>
  <c r="V12" i="10"/>
  <c r="V24" i="10" l="1"/>
  <c r="L8" i="11"/>
  <c r="U8" i="10"/>
  <c r="N24" i="11"/>
  <c r="M7" i="11"/>
  <c r="V8" i="10" l="1"/>
  <c r="L7" i="11"/>
  <c r="U7" i="10"/>
  <c r="N8" i="11"/>
  <c r="V7" i="10"/>
  <c r="N7" i="11" l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<sst xmlns="http://schemas.openxmlformats.org/spreadsheetml/2006/main" count="115" uniqueCount="67">
  <si>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</si>
  <si>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</si>
  <si>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</si>
  <si>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</si>
  <si>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</si>
  <si>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</si>
  <si>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</si>
  <si>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</si>
  <si>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</si>
  <si>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</si>
  <si>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</si>
  <si>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</si>
  <si>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</si>
  <si>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</si>
  <si>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</si>
  <si>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</si>
  <si>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</si>
  <si>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</si>
  <si>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</si>
  <si>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</si>
  <si>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</si>
  <si>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</si>
  <si>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</si>
  <si>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</si>
  <si>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</si>
  <si>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</si>
  <si>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</si>
  <si>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</si>
  <si>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</si>
  <si>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</si>
  <si>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</si>
  <si>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</si>
  <si>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</si>
  <si>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</si>
  <si>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</si>
  <si>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</si>
  <si>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</si>
  <si>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</si>
  <si>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</si>
  <si>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</si>
  <si>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</si>
  <si>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</si>
  <si>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</si>
  <si>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</si>
  <si>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</si>
  <si>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</si>
  <si>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</si>
  <si>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</si>
  <si>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</si>
  <si>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</si>
  <si>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</si>
  <si>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</si>
  <si>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</si>
  <si>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</si>
  <si>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</si>
  <si>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</si>
  <si>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</si>
  <si>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</si>
  <si>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</si>
  <si>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</si>
  <si>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</si>
  <si>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</si>
  <si>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 31 Ago.</t>
  </si>
  <si>
    <t>Al 31 Ago.</t>
  </si>
  <si>
    <t>Fuente: Dirección General de Tesorería, según reportes definitivos del Departamento de Ingresos Bancarios.</t>
  </si>
  <si>
    <t>INGRESOS AL 31 DE AGOSTO DE 2022, VRS EJECUTADO  2021 (definitivos)</t>
  </si>
  <si>
    <t>COMPARATIVO ACUMULADO AL 31 DE AGOSTO DE 2022, VRS EJECUTADO  2021 Y PRESUPUESTO 2022 (definitivos)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</si>
</sst>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#,##0.00000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1" fillId="0" borderId="0" xfId="1" applyNumberFormat="1" applyFont="1"/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8" fillId="3" borderId="0" xfId="1" applyNumberFormat="1" applyFont="1" applyFill="1" applyBorder="1"/>
    <xf numFmtId="0" fontId="1" fillId="3" borderId="0" xfId="1" applyFont="1" applyFill="1"/>
    <xf numFmtId="167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4">
    <cellStyle name="Millares 2" xfId="2" xr:uid="{599ABF07-B81E-46E8-8ACE-24B92FEABFC0}"/>
    <cellStyle name="Normal" xfId="0" builtinId="0"/>
    <cellStyle name="Normal 2" xfId="1" xr:uid="{34FA7ABE-38E8-4227-AC48-712BAD3581F6}"/>
    <cellStyle name="Porcentaje 2" xfId="3" xr:uid="{BDC296CD-51A5-4878-B822-3503ACF70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AAC5-E2EB-42D5-BA39-49C2E3485C2A}">
  <sheetPr>
    <tabColor rgb="FF002060"/>
    <pageSetUpPr fitToPage="1"/>
  </sheetPr>
  <dimension ref="A1:Z68"/>
  <sheetViews>
    <sheetView showGridLines="0" zoomScale="80" zoomScaleNormal="80" workbookViewId="0">
      <selection activeCell="X17" sqref="X17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11" width="7.7109375" style="2" customWidth="1"/>
    <col min="12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4" t="s">
        <v>2</v>
      </c>
      <c r="D5" s="38" t="s">
        <v>44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3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3" t="s">
        <v>62</v>
      </c>
      <c r="D6" s="25" t="s">
        <v>48</v>
      </c>
      <c r="E6" s="26" t="s">
        <v>49</v>
      </c>
      <c r="F6" s="26" t="s">
        <v>50</v>
      </c>
      <c r="G6" s="26" t="s">
        <v>51</v>
      </c>
      <c r="H6" s="26" t="s">
        <v>52</v>
      </c>
      <c r="I6" s="26" t="s">
        <v>53</v>
      </c>
      <c r="J6" s="26" t="s">
        <v>54</v>
      </c>
      <c r="K6" s="26" t="s">
        <v>55</v>
      </c>
      <c r="L6" s="26" t="s">
        <v>56</v>
      </c>
      <c r="M6" s="26" t="s">
        <v>57</v>
      </c>
      <c r="N6" s="26" t="s">
        <v>58</v>
      </c>
      <c r="O6" s="26" t="s">
        <v>59</v>
      </c>
      <c r="P6" s="26" t="s">
        <v>62</v>
      </c>
      <c r="Q6" s="26" t="s">
        <v>4</v>
      </c>
      <c r="R6" s="27" t="s">
        <v>5</v>
      </c>
      <c r="S6" s="1"/>
      <c r="T6" s="1"/>
      <c r="U6" s="1"/>
      <c r="V6" s="1"/>
      <c r="Z6" s="28"/>
    </row>
    <row r="7" spans="1:26" ht="21" customHeight="1" x14ac:dyDescent="0.4">
      <c r="A7" s="1"/>
      <c r="B7" s="4" t="s">
        <v>60</v>
      </c>
      <c r="C7" s="5">
        <f>+C8+C40</f>
        <v>4130.1917000000003</v>
      </c>
      <c r="D7" s="5">
        <f>+D8+D40</f>
        <v>625.65864999999985</v>
      </c>
      <c r="E7" s="5">
        <f t="shared" ref="E7:O7" si="0">+E8+E40</f>
        <v>496.84413999999998</v>
      </c>
      <c r="F7" s="5">
        <f t="shared" si="0"/>
        <v>574.04900000000009</v>
      </c>
      <c r="G7" s="5">
        <f t="shared" si="0"/>
        <v>952.83853000000022</v>
      </c>
      <c r="H7" s="5">
        <f t="shared" si="0"/>
        <v>635.41669999999999</v>
      </c>
      <c r="I7" s="5">
        <f t="shared" si="0"/>
        <v>489.48710000000005</v>
      </c>
      <c r="J7" s="5">
        <f t="shared" si="0"/>
        <v>515.19603000000006</v>
      </c>
      <c r="K7" s="5">
        <f t="shared" si="0"/>
        <v>502.88723000000005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>SUM(D7:O7)</f>
        <v>4792.3773800000008</v>
      </c>
      <c r="Q7" s="6">
        <f t="shared" ref="Q7:Q43" si="1">+P7-C7</f>
        <v>662.1856800000005</v>
      </c>
      <c r="R7" s="6">
        <f t="shared" ref="R7:R43" si="2">IF(ISNUMBER(+Q7/C7*100), +Q7/C7*100, "")</f>
        <v>16.032807387608678</v>
      </c>
      <c r="S7" s="1"/>
      <c r="T7" s="7"/>
      <c r="U7" s="7" t="e">
        <f>C7-#REF!</f>
        <v>#REF!</v>
      </c>
      <c r="V7" s="7" t="e">
        <f>+P7-#REF!</f>
        <v>#REF!</v>
      </c>
      <c r="X7" s="29"/>
    </row>
    <row r="8" spans="1:26" ht="21" customHeight="1" x14ac:dyDescent="0.4">
      <c r="A8" s="1"/>
      <c r="B8" s="4" t="s">
        <v>6</v>
      </c>
      <c r="C8" s="6">
        <f>+C9+C12+C16+C17+C24+C32</f>
        <v>3977.5018</v>
      </c>
      <c r="D8" s="6">
        <f>+D9+D12+D16+D17+D24+D32</f>
        <v>607.50314999999989</v>
      </c>
      <c r="E8" s="6">
        <f t="shared" ref="E8:O8" si="3">+E9+E12+E16+E17+E24+E32</f>
        <v>481.91478999999998</v>
      </c>
      <c r="F8" s="6">
        <f t="shared" si="3"/>
        <v>545.94030000000009</v>
      </c>
      <c r="G8" s="6">
        <f t="shared" si="3"/>
        <v>939.2797300000002</v>
      </c>
      <c r="H8" s="6">
        <f t="shared" si="3"/>
        <v>616.8193</v>
      </c>
      <c r="I8" s="6">
        <f t="shared" si="3"/>
        <v>471.95830000000007</v>
      </c>
      <c r="J8" s="6">
        <f t="shared" si="3"/>
        <v>484.08923000000004</v>
      </c>
      <c r="K8" s="6">
        <f t="shared" si="3"/>
        <v>489.95953000000003</v>
      </c>
      <c r="L8" s="6">
        <f t="shared" si="3"/>
        <v>0</v>
      </c>
      <c r="M8" s="6">
        <f t="shared" si="3"/>
        <v>0</v>
      </c>
      <c r="N8" s="6">
        <f t="shared" si="3"/>
        <v>0</v>
      </c>
      <c r="O8" s="6">
        <f t="shared" si="3"/>
        <v>0</v>
      </c>
      <c r="P8" s="6">
        <f>SUM(D8:O8)</f>
        <v>4637.4643300000007</v>
      </c>
      <c r="Q8" s="6">
        <f t="shared" si="1"/>
        <v>659.9625300000007</v>
      </c>
      <c r="R8" s="6">
        <f t="shared" si="2"/>
        <v>16.59238796573268</v>
      </c>
      <c r="S8" s="1"/>
      <c r="T8" s="7"/>
      <c r="U8" s="7" t="e">
        <f>C8-#REF!</f>
        <v>#REF!</v>
      </c>
      <c r="V8" s="7" t="e">
        <f>+P8-#REF!</f>
        <v>#REF!</v>
      </c>
      <c r="W8" s="28"/>
      <c r="X8" s="29"/>
    </row>
    <row r="9" spans="1:26" ht="21" customHeight="1" x14ac:dyDescent="0.25">
      <c r="A9" s="1"/>
      <c r="B9" s="8" t="s">
        <v>7</v>
      </c>
      <c r="C9" s="9">
        <f>SUM(C10:C11)</f>
        <v>1819.4307999999996</v>
      </c>
      <c r="D9" s="9">
        <f>SUM(D10:D11)</f>
        <v>288.32619999999997</v>
      </c>
      <c r="E9" s="9">
        <f>SUM(E10:E11)</f>
        <v>253.0746</v>
      </c>
      <c r="F9" s="9">
        <f t="shared" ref="F9:O9" si="4">SUM(F10:F11)</f>
        <v>265.78610000000003</v>
      </c>
      <c r="G9" s="9">
        <f t="shared" si="4"/>
        <v>259.39300000000003</v>
      </c>
      <c r="H9" s="9">
        <f t="shared" si="4"/>
        <v>258.19589999999999</v>
      </c>
      <c r="I9" s="9">
        <f t="shared" si="4"/>
        <v>239.97050000000002</v>
      </c>
      <c r="J9" s="9">
        <f t="shared" si="4"/>
        <v>233.12199999999999</v>
      </c>
      <c r="K9" s="9">
        <f t="shared" si="4"/>
        <v>259.06909999999999</v>
      </c>
      <c r="L9" s="9">
        <f t="shared" si="4"/>
        <v>0</v>
      </c>
      <c r="M9" s="9">
        <f t="shared" si="4"/>
        <v>0</v>
      </c>
      <c r="N9" s="9">
        <f t="shared" si="4"/>
        <v>0</v>
      </c>
      <c r="O9" s="9">
        <f t="shared" si="4"/>
        <v>0</v>
      </c>
      <c r="P9" s="9">
        <f>SUM(D9:O9)</f>
        <v>2056.9374000000003</v>
      </c>
      <c r="Q9" s="9">
        <f t="shared" si="1"/>
        <v>237.50660000000062</v>
      </c>
      <c r="R9" s="9">
        <f t="shared" si="2"/>
        <v>13.053895756848826</v>
      </c>
      <c r="S9" s="1"/>
      <c r="T9" s="7"/>
      <c r="U9" s="7" t="e">
        <f>C9-#REF!</f>
        <v>#REF!</v>
      </c>
      <c r="V9" s="7" t="e">
        <f>+P9-#REF!</f>
        <v>#REF!</v>
      </c>
      <c r="X9" s="29"/>
    </row>
    <row r="10" spans="1:26" ht="15" customHeight="1" x14ac:dyDescent="0.25">
      <c r="A10" s="1"/>
      <c r="B10" s="10" t="s">
        <v>8</v>
      </c>
      <c r="C10" s="11">
        <v>815.36209999999983</v>
      </c>
      <c r="D10" s="11">
        <v>143.226</v>
      </c>
      <c r="E10" s="11">
        <v>102.92500000000001</v>
      </c>
      <c r="F10" s="11">
        <v>101.5051</v>
      </c>
      <c r="G10" s="11">
        <v>106.8045</v>
      </c>
      <c r="H10" s="11">
        <v>105.6874</v>
      </c>
      <c r="I10" s="11">
        <v>105.6377</v>
      </c>
      <c r="J10" s="11">
        <v>106.0611</v>
      </c>
      <c r="K10" s="11">
        <v>117.74170000000001</v>
      </c>
      <c r="L10" s="11"/>
      <c r="M10" s="11"/>
      <c r="N10" s="11"/>
      <c r="O10" s="11"/>
      <c r="P10" s="11">
        <f t="shared" ref="P10:P23" si="5">SUM(D10:O10)</f>
        <v>889.58850000000007</v>
      </c>
      <c r="Q10" s="11">
        <f t="shared" si="1"/>
        <v>74.22640000000024</v>
      </c>
      <c r="R10" s="11">
        <f t="shared" si="2"/>
        <v>9.1034891123833521</v>
      </c>
      <c r="S10" s="1"/>
      <c r="T10" s="7"/>
      <c r="U10" s="7" t="e">
        <f>C10-#REF!</f>
        <v>#REF!</v>
      </c>
      <c r="V10" s="7" t="e">
        <f>+P10-#REF!</f>
        <v>#REF!</v>
      </c>
    </row>
    <row r="11" spans="1:26" ht="15" customHeight="1" x14ac:dyDescent="0.25">
      <c r="A11" s="1"/>
      <c r="B11" s="10" t="s">
        <v>9</v>
      </c>
      <c r="C11" s="11">
        <v>1004.0686999999999</v>
      </c>
      <c r="D11" s="11">
        <v>145.1002</v>
      </c>
      <c r="E11" s="11">
        <v>150.14959999999999</v>
      </c>
      <c r="F11" s="11">
        <v>164.28100000000003</v>
      </c>
      <c r="G11" s="11">
        <v>152.58850000000001</v>
      </c>
      <c r="H11" s="11">
        <v>152.5085</v>
      </c>
      <c r="I11" s="11">
        <v>134.33280000000002</v>
      </c>
      <c r="J11" s="11">
        <v>127.06089999999999</v>
      </c>
      <c r="K11" s="11">
        <v>141.32739999999998</v>
      </c>
      <c r="L11" s="11"/>
      <c r="M11" s="11"/>
      <c r="N11" s="11"/>
      <c r="O11" s="11"/>
      <c r="P11" s="11">
        <f t="shared" si="5"/>
        <v>1167.3489</v>
      </c>
      <c r="Q11" s="11">
        <f t="shared" si="1"/>
        <v>163.28020000000004</v>
      </c>
      <c r="R11" s="11">
        <f t="shared" si="2"/>
        <v>16.261855388978866</v>
      </c>
      <c r="S11" s="1"/>
      <c r="T11" s="7"/>
      <c r="U11" s="7" t="e">
        <f>C11-#REF!</f>
        <v>#REF!</v>
      </c>
      <c r="V11" s="7" t="e">
        <f>+P11-#REF!</f>
        <v>#REF!</v>
      </c>
    </row>
    <row r="12" spans="1:26" ht="21" customHeight="1" x14ac:dyDescent="0.25">
      <c r="A12" s="1"/>
      <c r="B12" s="8" t="s">
        <v>10</v>
      </c>
      <c r="C12" s="9">
        <f>SUM(C13:C15)</f>
        <v>1606.5497</v>
      </c>
      <c r="D12" s="9">
        <f>SUM(D13:D15)</f>
        <v>250.29088999999999</v>
      </c>
      <c r="E12" s="9">
        <f>SUM(E13:E15)</f>
        <v>167.21589</v>
      </c>
      <c r="F12" s="9">
        <f t="shared" ref="F12:O12" si="6">SUM(F13:F15)</f>
        <v>212.24560000000002</v>
      </c>
      <c r="G12" s="9">
        <f t="shared" si="6"/>
        <v>618.97183000000007</v>
      </c>
      <c r="H12" s="9">
        <f t="shared" si="6"/>
        <v>298.7774</v>
      </c>
      <c r="I12" s="9">
        <f t="shared" si="6"/>
        <v>171.08590000000001</v>
      </c>
      <c r="J12" s="9">
        <f t="shared" si="6"/>
        <v>191.05059999999997</v>
      </c>
      <c r="K12" s="9">
        <f t="shared" si="6"/>
        <v>167.73830000000001</v>
      </c>
      <c r="L12" s="9">
        <f t="shared" si="6"/>
        <v>0</v>
      </c>
      <c r="M12" s="9">
        <f t="shared" si="6"/>
        <v>0</v>
      </c>
      <c r="N12" s="9">
        <f t="shared" si="6"/>
        <v>0</v>
      </c>
      <c r="O12" s="9">
        <f t="shared" si="6"/>
        <v>0</v>
      </c>
      <c r="P12" s="9">
        <f>SUM(D12:O12)</f>
        <v>2077.3764100000003</v>
      </c>
      <c r="Q12" s="9">
        <f t="shared" si="1"/>
        <v>470.82671000000028</v>
      </c>
      <c r="R12" s="9">
        <f t="shared" si="2"/>
        <v>29.306700564570164</v>
      </c>
      <c r="S12" s="1"/>
      <c r="T12" s="7"/>
      <c r="U12" s="7" t="e">
        <f>C12-#REF!</f>
        <v>#REF!</v>
      </c>
      <c r="V12" s="7" t="e">
        <f>+P12-#REF!</f>
        <v>#REF!</v>
      </c>
    </row>
    <row r="13" spans="1:26" ht="15" customHeight="1" x14ac:dyDescent="0.25">
      <c r="A13" s="1"/>
      <c r="B13" s="10" t="s">
        <v>8</v>
      </c>
      <c r="C13" s="11">
        <v>503.66840000000002</v>
      </c>
      <c r="D13" s="11">
        <v>11.09309</v>
      </c>
      <c r="E13" s="11">
        <v>24.447859999999999</v>
      </c>
      <c r="F13" s="11">
        <v>43.389600000000009</v>
      </c>
      <c r="G13" s="11">
        <v>445.39820000000003</v>
      </c>
      <c r="H13" s="11">
        <v>156.10559999999998</v>
      </c>
      <c r="I13" s="11">
        <v>28.357800000000005</v>
      </c>
      <c r="J13" s="11">
        <v>28.3751</v>
      </c>
      <c r="K13" s="11">
        <v>19.599799999999998</v>
      </c>
      <c r="L13" s="11"/>
      <c r="M13" s="11"/>
      <c r="N13" s="11"/>
      <c r="O13" s="11"/>
      <c r="P13" s="11">
        <f t="shared" si="5"/>
        <v>756.76704999999993</v>
      </c>
      <c r="Q13" s="11">
        <f t="shared" si="1"/>
        <v>253.09864999999991</v>
      </c>
      <c r="R13" s="11">
        <f t="shared" si="2"/>
        <v>50.251048110224886</v>
      </c>
      <c r="S13" s="1"/>
      <c r="T13" s="7"/>
      <c r="U13" s="7" t="e">
        <f>C13-#REF!</f>
        <v>#REF!</v>
      </c>
      <c r="V13" s="7" t="e">
        <f>+P13-#REF!</f>
        <v>#REF!</v>
      </c>
    </row>
    <row r="14" spans="1:26" ht="15" customHeight="1" x14ac:dyDescent="0.25">
      <c r="A14" s="1"/>
      <c r="B14" s="10" t="s">
        <v>11</v>
      </c>
      <c r="C14" s="11">
        <v>743.89679999999998</v>
      </c>
      <c r="D14" s="11">
        <v>169.68359999999998</v>
      </c>
      <c r="E14" s="11">
        <v>85.822829999999996</v>
      </c>
      <c r="F14" s="11">
        <v>114.07220000000001</v>
      </c>
      <c r="G14" s="11">
        <v>115.03220000000002</v>
      </c>
      <c r="H14" s="11">
        <v>96.654899999999998</v>
      </c>
      <c r="I14" s="11">
        <v>95.926000000000002</v>
      </c>
      <c r="J14" s="11">
        <v>115.01457000000001</v>
      </c>
      <c r="K14" s="11">
        <v>96.936900000000009</v>
      </c>
      <c r="L14" s="11"/>
      <c r="M14" s="11"/>
      <c r="N14" s="11"/>
      <c r="O14" s="11"/>
      <c r="P14" s="11">
        <f t="shared" si="5"/>
        <v>889.14320000000009</v>
      </c>
      <c r="Q14" s="11">
        <f t="shared" si="1"/>
        <v>145.24640000000011</v>
      </c>
      <c r="R14" s="11">
        <f t="shared" si="2"/>
        <v>19.525073908101245</v>
      </c>
      <c r="S14" s="1"/>
      <c r="T14" s="7"/>
      <c r="U14" s="7" t="e">
        <f>C14-#REF!</f>
        <v>#REF!</v>
      </c>
      <c r="V14" s="7" t="e">
        <f>+P14-#REF!</f>
        <v>#REF!</v>
      </c>
    </row>
    <row r="15" spans="1:26" ht="15" customHeight="1" x14ac:dyDescent="0.25">
      <c r="A15" s="1"/>
      <c r="B15" s="10" t="s">
        <v>12</v>
      </c>
      <c r="C15" s="11">
        <v>358.98450000000008</v>
      </c>
      <c r="D15" s="11">
        <v>69.514200000000002</v>
      </c>
      <c r="E15" s="11">
        <v>56.945200000000007</v>
      </c>
      <c r="F15" s="11">
        <v>54.783799999999999</v>
      </c>
      <c r="G15" s="11">
        <v>58.541430000000005</v>
      </c>
      <c r="H15" s="11">
        <v>46.016900000000007</v>
      </c>
      <c r="I15" s="11">
        <v>46.802099999999989</v>
      </c>
      <c r="J15" s="11">
        <v>47.660929999999993</v>
      </c>
      <c r="K15" s="11">
        <v>51.201600000000006</v>
      </c>
      <c r="L15" s="11"/>
      <c r="M15" s="11"/>
      <c r="N15" s="11"/>
      <c r="O15" s="11"/>
      <c r="P15" s="11">
        <f t="shared" si="5"/>
        <v>431.46616</v>
      </c>
      <c r="Q15" s="11">
        <f t="shared" si="1"/>
        <v>72.48165999999992</v>
      </c>
      <c r="R15" s="11">
        <f t="shared" si="2"/>
        <v>20.190749182764129</v>
      </c>
      <c r="S15" s="1"/>
      <c r="T15" s="7"/>
      <c r="U15" s="7" t="e">
        <f>C15-#REF!</f>
        <v>#REF!</v>
      </c>
      <c r="V15" s="7" t="e">
        <f>+P15-#REF!</f>
        <v>#REF!</v>
      </c>
    </row>
    <row r="16" spans="1:26" ht="21" customHeight="1" x14ac:dyDescent="0.25">
      <c r="A16" s="1"/>
      <c r="B16" s="8" t="s">
        <v>61</v>
      </c>
      <c r="C16" s="9">
        <v>181.08179999999999</v>
      </c>
      <c r="D16" s="9">
        <v>25.932299999999998</v>
      </c>
      <c r="E16" s="9">
        <v>24.208300000000001</v>
      </c>
      <c r="F16" s="9">
        <v>27.857200000000002</v>
      </c>
      <c r="G16" s="9">
        <v>22.442299999999999</v>
      </c>
      <c r="H16" s="9">
        <v>25.61</v>
      </c>
      <c r="I16" s="9">
        <v>26.09</v>
      </c>
      <c r="J16" s="9">
        <v>25.841900000000003</v>
      </c>
      <c r="K16" s="9">
        <v>27.5183</v>
      </c>
      <c r="L16" s="9"/>
      <c r="M16" s="9"/>
      <c r="N16" s="9"/>
      <c r="O16" s="9"/>
      <c r="P16" s="9">
        <f t="shared" si="5"/>
        <v>205.50030000000001</v>
      </c>
      <c r="Q16" s="9">
        <f t="shared" si="1"/>
        <v>24.418500000000023</v>
      </c>
      <c r="R16" s="9">
        <f t="shared" si="2"/>
        <v>13.484789746954155</v>
      </c>
      <c r="S16" s="1"/>
      <c r="T16" s="7"/>
      <c r="U16" s="7" t="e">
        <f>C16-#REF!</f>
        <v>#REF!</v>
      </c>
      <c r="V16" s="7" t="e">
        <f>+P16-#REF!</f>
        <v>#REF!</v>
      </c>
    </row>
    <row r="17" spans="1:25" ht="21" customHeight="1" x14ac:dyDescent="0.25">
      <c r="A17" s="1"/>
      <c r="B17" s="8" t="s">
        <v>13</v>
      </c>
      <c r="C17" s="9">
        <f>SUM(C18:C23)</f>
        <v>149.21820000000005</v>
      </c>
      <c r="D17" s="9">
        <f>SUM(D18:D23)</f>
        <v>21.719799999999999</v>
      </c>
      <c r="E17" s="9">
        <f>SUM(E18:E23)</f>
        <v>17.788</v>
      </c>
      <c r="F17" s="9">
        <f t="shared" ref="F17:O17" si="7">SUM(F18:F23)</f>
        <v>19.562100000000004</v>
      </c>
      <c r="G17" s="9">
        <f t="shared" si="7"/>
        <v>20.093600000000002</v>
      </c>
      <c r="H17" s="9">
        <f t="shared" si="7"/>
        <v>18.656400000000001</v>
      </c>
      <c r="I17" s="9">
        <f t="shared" si="7"/>
        <v>18.586400000000001</v>
      </c>
      <c r="J17" s="9">
        <f t="shared" si="7"/>
        <v>18.023699999999998</v>
      </c>
      <c r="K17" s="9">
        <f t="shared" si="7"/>
        <v>18.247699999999998</v>
      </c>
      <c r="L17" s="9">
        <f t="shared" si="7"/>
        <v>0</v>
      </c>
      <c r="M17" s="9">
        <f t="shared" si="7"/>
        <v>0</v>
      </c>
      <c r="N17" s="9">
        <f t="shared" si="7"/>
        <v>0</v>
      </c>
      <c r="O17" s="9">
        <f t="shared" si="7"/>
        <v>0</v>
      </c>
      <c r="P17" s="9">
        <f>SUM(D17:O17)</f>
        <v>152.67770000000002</v>
      </c>
      <c r="Q17" s="9">
        <f t="shared" si="1"/>
        <v>3.4594999999999629</v>
      </c>
      <c r="R17" s="9">
        <f t="shared" si="2"/>
        <v>2.3184169223325046</v>
      </c>
      <c r="S17" s="1"/>
      <c r="T17" s="7"/>
      <c r="U17" s="7" t="e">
        <f>C17-#REF!</f>
        <v>#REF!</v>
      </c>
      <c r="V17" s="7" t="e">
        <f>+P17-#REF!</f>
        <v>#REF!</v>
      </c>
    </row>
    <row r="18" spans="1:25" ht="15" customHeight="1" x14ac:dyDescent="0.25">
      <c r="A18" s="1"/>
      <c r="B18" s="10" t="s">
        <v>14</v>
      </c>
      <c r="C18" s="11">
        <v>28.240100000000002</v>
      </c>
      <c r="D18" s="11">
        <v>2.4078000000000004</v>
      </c>
      <c r="E18" s="11">
        <v>2.1638999999999995</v>
      </c>
      <c r="F18" s="11">
        <v>2.9337000000000004</v>
      </c>
      <c r="G18" s="11">
        <v>2.4413999999999998</v>
      </c>
      <c r="H18" s="11">
        <v>2.4457000000000004</v>
      </c>
      <c r="I18" s="11">
        <v>2.3550999999999997</v>
      </c>
      <c r="J18" s="11">
        <v>3.1378000000000004</v>
      </c>
      <c r="K18" s="11">
        <v>3.1293000000000002</v>
      </c>
      <c r="L18" s="11"/>
      <c r="M18" s="11"/>
      <c r="N18" s="11"/>
      <c r="O18" s="11"/>
      <c r="P18" s="11">
        <f t="shared" si="5"/>
        <v>21.014700000000001</v>
      </c>
      <c r="Q18" s="11">
        <f t="shared" si="1"/>
        <v>-7.2254000000000005</v>
      </c>
      <c r="R18" s="11">
        <f t="shared" si="2"/>
        <v>-25.585603450412712</v>
      </c>
      <c r="S18" s="1"/>
      <c r="T18" s="7"/>
      <c r="U18" s="7" t="e">
        <f>C18-#REF!</f>
        <v>#REF!</v>
      </c>
      <c r="V18" s="7" t="e">
        <f>+P18-#REF!</f>
        <v>#REF!</v>
      </c>
    </row>
    <row r="19" spans="1:25" ht="15" customHeight="1" x14ac:dyDescent="0.25">
      <c r="A19" s="1"/>
      <c r="B19" s="10" t="s">
        <v>15</v>
      </c>
      <c r="C19" s="11">
        <v>58.2515</v>
      </c>
      <c r="D19" s="11">
        <v>11.1166</v>
      </c>
      <c r="E19" s="11">
        <v>8.321299999999999</v>
      </c>
      <c r="F19" s="11">
        <v>8.7373000000000012</v>
      </c>
      <c r="G19" s="11">
        <v>9.1352000000000011</v>
      </c>
      <c r="H19" s="11">
        <v>8.4426000000000023</v>
      </c>
      <c r="I19" s="11">
        <v>7.8908000000000005</v>
      </c>
      <c r="J19" s="11">
        <v>7.6216999999999997</v>
      </c>
      <c r="K19" s="11">
        <v>7.6148999999999996</v>
      </c>
      <c r="L19" s="11"/>
      <c r="M19" s="11"/>
      <c r="N19" s="11"/>
      <c r="O19" s="11"/>
      <c r="P19" s="11">
        <f t="shared" si="5"/>
        <v>68.880399999999995</v>
      </c>
      <c r="Q19" s="11">
        <f t="shared" si="1"/>
        <v>10.628899999999994</v>
      </c>
      <c r="R19" s="11">
        <f t="shared" si="2"/>
        <v>18.246568757886052</v>
      </c>
      <c r="S19" s="1"/>
      <c r="T19" s="7"/>
      <c r="U19" s="7" t="e">
        <f>C19-#REF!</f>
        <v>#REF!</v>
      </c>
      <c r="V19" s="7" t="e">
        <f>+P19-#REF!</f>
        <v>#REF!</v>
      </c>
    </row>
    <row r="20" spans="1:25" ht="15" customHeight="1" x14ac:dyDescent="0.25">
      <c r="A20" s="1"/>
      <c r="B20" s="10" t="s">
        <v>16</v>
      </c>
      <c r="C20" s="11">
        <v>17.262799999999999</v>
      </c>
      <c r="D20" s="11">
        <v>1.8991000000000002</v>
      </c>
      <c r="E20" s="11">
        <v>2.3765000000000001</v>
      </c>
      <c r="F20" s="11">
        <v>2.5428999999999995</v>
      </c>
      <c r="G20" s="11">
        <v>2.4763999999999995</v>
      </c>
      <c r="H20" s="11">
        <v>2.0818000000000003</v>
      </c>
      <c r="I20" s="11">
        <v>2.7476000000000003</v>
      </c>
      <c r="J20" s="11">
        <v>2.6158999999999999</v>
      </c>
      <c r="K20" s="11">
        <v>1.9443000000000001</v>
      </c>
      <c r="L20" s="11"/>
      <c r="M20" s="11"/>
      <c r="N20" s="11"/>
      <c r="O20" s="11"/>
      <c r="P20" s="11">
        <f t="shared" si="5"/>
        <v>18.6845</v>
      </c>
      <c r="Q20" s="11">
        <f t="shared" si="1"/>
        <v>1.4217000000000013</v>
      </c>
      <c r="R20" s="11">
        <f t="shared" si="2"/>
        <v>8.2356280557036019</v>
      </c>
      <c r="S20" s="1"/>
      <c r="T20" s="7"/>
      <c r="U20" s="7" t="e">
        <f>C20-#REF!</f>
        <v>#REF!</v>
      </c>
      <c r="V20" s="7" t="e">
        <f>+P20-#REF!</f>
        <v>#REF!</v>
      </c>
    </row>
    <row r="21" spans="1:25" ht="15" customHeight="1" x14ac:dyDescent="0.25">
      <c r="A21" s="1"/>
      <c r="B21" s="10" t="s">
        <v>17</v>
      </c>
      <c r="C21" s="11">
        <v>41.090600000000009</v>
      </c>
      <c r="D21" s="11">
        <v>6.178399999999999</v>
      </c>
      <c r="E21" s="11">
        <v>4.8108999999999993</v>
      </c>
      <c r="F21" s="11">
        <v>5.1873000000000005</v>
      </c>
      <c r="G21" s="11">
        <v>5.9021000000000008</v>
      </c>
      <c r="H21" s="11">
        <v>5.5878999999999994</v>
      </c>
      <c r="I21" s="11">
        <v>5.4939999999999998</v>
      </c>
      <c r="J21" s="11">
        <v>4.5111000000000008</v>
      </c>
      <c r="K21" s="11">
        <v>5.4556999999999993</v>
      </c>
      <c r="L21" s="11"/>
      <c r="M21" s="11"/>
      <c r="N21" s="11"/>
      <c r="O21" s="11"/>
      <c r="P21" s="11">
        <f t="shared" si="5"/>
        <v>43.127400000000002</v>
      </c>
      <c r="Q21" s="11">
        <f t="shared" si="1"/>
        <v>2.0367999999999924</v>
      </c>
      <c r="R21" s="11">
        <f t="shared" si="2"/>
        <v>4.9568514453427106</v>
      </c>
      <c r="S21" s="1"/>
      <c r="T21" s="7"/>
      <c r="U21" s="7" t="e">
        <f>C21-#REF!</f>
        <v>#REF!</v>
      </c>
      <c r="V21" s="7" t="e">
        <f>+P21-#REF!</f>
        <v>#REF!</v>
      </c>
    </row>
    <row r="22" spans="1:25" ht="15" customHeight="1" x14ac:dyDescent="0.25">
      <c r="A22" s="1"/>
      <c r="B22" s="10" t="s">
        <v>18</v>
      </c>
      <c r="C22" s="11">
        <v>0.79149999999999998</v>
      </c>
      <c r="D22" s="11">
        <v>0.11789999999999999</v>
      </c>
      <c r="E22" s="11">
        <v>0.1154</v>
      </c>
      <c r="F22" s="11">
        <v>0.16090000000000002</v>
      </c>
      <c r="G22" s="11">
        <v>0.13850000000000001</v>
      </c>
      <c r="H22" s="11">
        <v>9.8400000000000001E-2</v>
      </c>
      <c r="I22" s="11">
        <v>9.8899999999999988E-2</v>
      </c>
      <c r="J22" s="11">
        <v>0.13719999999999999</v>
      </c>
      <c r="K22" s="11">
        <v>0.10350000000000001</v>
      </c>
      <c r="L22" s="11"/>
      <c r="M22" s="11"/>
      <c r="N22" s="11"/>
      <c r="O22" s="11"/>
      <c r="P22" s="11">
        <f t="shared" si="5"/>
        <v>0.97070000000000001</v>
      </c>
      <c r="Q22" s="11">
        <f t="shared" si="1"/>
        <v>0.17920000000000003</v>
      </c>
      <c r="R22" s="11">
        <f t="shared" si="2"/>
        <v>22.640555906506638</v>
      </c>
      <c r="S22" s="1"/>
      <c r="T22" s="7"/>
      <c r="U22" s="7" t="e">
        <f>C22-#REF!</f>
        <v>#REF!</v>
      </c>
      <c r="V22" s="7" t="e">
        <f>+P22-#REF!</f>
        <v>#REF!</v>
      </c>
    </row>
    <row r="23" spans="1:25" ht="15" customHeight="1" x14ac:dyDescent="0.25">
      <c r="A23" s="1"/>
      <c r="B23" s="10" t="s">
        <v>19</v>
      </c>
      <c r="C23" s="11">
        <v>3.5816999999999992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/>
      <c r="M23" s="11"/>
      <c r="N23" s="11"/>
      <c r="O23" s="11"/>
      <c r="P23" s="11">
        <f t="shared" si="5"/>
        <v>0</v>
      </c>
      <c r="Q23" s="11">
        <f t="shared" si="1"/>
        <v>-3.5816999999999992</v>
      </c>
      <c r="R23" s="11">
        <f t="shared" si="2"/>
        <v>-100</v>
      </c>
      <c r="S23" s="1"/>
      <c r="T23" s="7"/>
      <c r="U23" s="7" t="e">
        <f>C23-#REF!</f>
        <v>#REF!</v>
      </c>
      <c r="V23" s="7" t="e">
        <f>+P23-#REF!</f>
        <v>#REF!</v>
      </c>
    </row>
    <row r="24" spans="1:25" ht="21" customHeight="1" x14ac:dyDescent="0.25">
      <c r="A24" s="1"/>
      <c r="B24" s="8" t="s">
        <v>20</v>
      </c>
      <c r="C24" s="9">
        <f>SUM(C25:C29)</f>
        <v>37.941100000000006</v>
      </c>
      <c r="D24" s="9">
        <f>SUM(D25:D29)</f>
        <v>4.9660599999999997</v>
      </c>
      <c r="E24" s="9">
        <f>SUM(E25:E29)</f>
        <v>4.9153000000000002</v>
      </c>
      <c r="F24" s="9">
        <f t="shared" ref="F24:O24" si="8">SUM(F25:F29)</f>
        <v>6.2236000000000002</v>
      </c>
      <c r="G24" s="9">
        <f t="shared" si="8"/>
        <v>5.0250000000000004</v>
      </c>
      <c r="H24" s="9">
        <f t="shared" si="8"/>
        <v>5.8021000000000003</v>
      </c>
      <c r="I24" s="9">
        <f t="shared" si="8"/>
        <v>6.0311999999999992</v>
      </c>
      <c r="J24" s="9">
        <f t="shared" si="8"/>
        <v>6.0282299999999998</v>
      </c>
      <c r="K24" s="9">
        <f t="shared" si="8"/>
        <v>7.1853000000000007</v>
      </c>
      <c r="L24" s="9">
        <f t="shared" si="8"/>
        <v>0</v>
      </c>
      <c r="M24" s="9">
        <f t="shared" si="8"/>
        <v>0</v>
      </c>
      <c r="N24" s="9">
        <f t="shared" si="8"/>
        <v>0</v>
      </c>
      <c r="O24" s="9">
        <f t="shared" si="8"/>
        <v>0</v>
      </c>
      <c r="P24" s="9">
        <f>SUM(D24:O24)</f>
        <v>46.176790000000004</v>
      </c>
      <c r="Q24" s="9">
        <f t="shared" si="1"/>
        <v>8.2356899999999982</v>
      </c>
      <c r="R24" s="9">
        <f t="shared" si="2"/>
        <v>21.70651351700398</v>
      </c>
      <c r="S24" s="1"/>
      <c r="T24" s="7"/>
      <c r="U24" s="7" t="e">
        <f>C24-#REF!</f>
        <v>#REF!</v>
      </c>
      <c r="V24" s="7" t="e">
        <f>+P24-#REF!</f>
        <v>#REF!</v>
      </c>
    </row>
    <row r="25" spans="1:25" ht="15" customHeight="1" x14ac:dyDescent="0.25">
      <c r="A25" s="1"/>
      <c r="B25" s="10" t="s">
        <v>21</v>
      </c>
      <c r="C25" s="11">
        <v>24.070300000000003</v>
      </c>
      <c r="D25" s="11">
        <v>3.36</v>
      </c>
      <c r="E25" s="11">
        <v>3.3041000000000005</v>
      </c>
      <c r="F25" s="11">
        <v>4.1062000000000003</v>
      </c>
      <c r="G25" s="11">
        <v>3.1964000000000001</v>
      </c>
      <c r="H25" s="11">
        <v>3.8180000000000001</v>
      </c>
      <c r="I25" s="11">
        <v>3.9597999999999995</v>
      </c>
      <c r="J25" s="11">
        <v>3.7364299999999999</v>
      </c>
      <c r="K25" s="11">
        <v>4.8819000000000008</v>
      </c>
      <c r="L25" s="11"/>
      <c r="M25" s="11"/>
      <c r="N25" s="11"/>
      <c r="O25" s="11"/>
      <c r="P25" s="11">
        <f t="shared" ref="P25:P43" si="9">SUM(D25:O25)</f>
        <v>30.362830000000002</v>
      </c>
      <c r="Q25" s="11">
        <f t="shared" si="1"/>
        <v>6.2925299999999993</v>
      </c>
      <c r="R25" s="11">
        <f t="shared" si="2"/>
        <v>26.142299846699036</v>
      </c>
      <c r="S25" s="1"/>
      <c r="T25" s="7"/>
      <c r="U25" s="7" t="e">
        <f>C25-#REF!</f>
        <v>#REF!</v>
      </c>
      <c r="V25" s="7" t="e">
        <f>+P25-#REF!</f>
        <v>#REF!</v>
      </c>
    </row>
    <row r="26" spans="1:25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/>
      <c r="M26" s="11"/>
      <c r="N26" s="11"/>
      <c r="O26" s="11"/>
      <c r="P26" s="11">
        <f t="shared" si="9"/>
        <v>0</v>
      </c>
      <c r="Q26" s="11">
        <f t="shared" si="1"/>
        <v>0</v>
      </c>
      <c r="R26" s="11" t="str">
        <f t="shared" si="2"/>
        <v/>
      </c>
      <c r="S26" s="1"/>
      <c r="T26" s="7"/>
      <c r="U26" s="7" t="e">
        <f>C26-#REF!</f>
        <v>#REF!</v>
      </c>
      <c r="V26" s="7" t="e">
        <f>+P26-#REF!</f>
        <v>#REF!</v>
      </c>
    </row>
    <row r="27" spans="1:25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/>
      <c r="M27" s="11"/>
      <c r="N27" s="11"/>
      <c r="O27" s="11"/>
      <c r="P27" s="11">
        <f t="shared" si="9"/>
        <v>0</v>
      </c>
      <c r="Q27" s="11">
        <f t="shared" si="1"/>
        <v>0</v>
      </c>
      <c r="R27" s="11" t="str">
        <f t="shared" si="2"/>
        <v/>
      </c>
      <c r="S27" s="1"/>
      <c r="T27" s="7"/>
      <c r="U27" s="7" t="e">
        <f>C27-#REF!</f>
        <v>#REF!</v>
      </c>
      <c r="V27" s="7" t="e">
        <f>+P27-#REF!</f>
        <v>#REF!</v>
      </c>
    </row>
    <row r="28" spans="1:25" ht="15" customHeight="1" x14ac:dyDescent="0.25">
      <c r="A28" s="1"/>
      <c r="B28" s="10" t="s">
        <v>24</v>
      </c>
      <c r="C28" s="11">
        <v>13.870800000000001</v>
      </c>
      <c r="D28" s="11">
        <v>1.60606</v>
      </c>
      <c r="E28" s="11">
        <v>1.6111999999999997</v>
      </c>
      <c r="F28" s="11">
        <v>2.1173999999999999</v>
      </c>
      <c r="G28" s="11">
        <v>1.8286</v>
      </c>
      <c r="H28" s="11">
        <v>1.9841</v>
      </c>
      <c r="I28" s="11">
        <v>2.0713999999999997</v>
      </c>
      <c r="J28" s="11">
        <v>2.2917999999999998</v>
      </c>
      <c r="K28" s="11">
        <v>2.3033999999999999</v>
      </c>
      <c r="L28" s="11"/>
      <c r="M28" s="11"/>
      <c r="N28" s="11"/>
      <c r="O28" s="11"/>
      <c r="P28" s="11">
        <f t="shared" si="9"/>
        <v>15.81396</v>
      </c>
      <c r="Q28" s="11">
        <f t="shared" si="1"/>
        <v>1.9431599999999989</v>
      </c>
      <c r="R28" s="11">
        <f t="shared" si="2"/>
        <v>14.008997318107093</v>
      </c>
      <c r="S28" s="1"/>
      <c r="T28" s="7"/>
      <c r="U28" s="7" t="e">
        <f>C28-#REF!</f>
        <v>#REF!</v>
      </c>
      <c r="V28" s="7" t="e">
        <f>+P28-#REF!</f>
        <v>#REF!</v>
      </c>
    </row>
    <row r="29" spans="1:25" ht="15" hidden="1" customHeight="1" x14ac:dyDescent="0.25">
      <c r="A29" s="22"/>
      <c r="B29" s="10" t="s">
        <v>25</v>
      </c>
      <c r="C29" s="11">
        <f>+C30+C31</f>
        <v>0</v>
      </c>
      <c r="D29" s="11">
        <f>+D30+D31</f>
        <v>0</v>
      </c>
      <c r="E29" s="11">
        <f>+E30+E31</f>
        <v>0</v>
      </c>
      <c r="F29" s="11">
        <f t="shared" ref="F29:O29" si="10">+F30+F31</f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11">
        <f>SUM(D29:O29)</f>
        <v>0</v>
      </c>
      <c r="Q29" s="11">
        <f t="shared" si="1"/>
        <v>0</v>
      </c>
      <c r="R29" s="11" t="str">
        <f t="shared" si="2"/>
        <v/>
      </c>
      <c r="S29" s="1"/>
      <c r="T29" s="7"/>
      <c r="U29" s="7" t="e">
        <f>C29-#REF!</f>
        <v>#REF!</v>
      </c>
      <c r="V29" s="7" t="e">
        <f>+P29-#REF!</f>
        <v>#REF!</v>
      </c>
    </row>
    <row r="30" spans="1:25" ht="15" hidden="1" customHeight="1" x14ac:dyDescent="0.25">
      <c r="A30" s="22"/>
      <c r="B30" s="12" t="s">
        <v>26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/>
      <c r="M30" s="11"/>
      <c r="N30" s="11"/>
      <c r="O30" s="11"/>
      <c r="P30" s="11">
        <f t="shared" si="9"/>
        <v>0</v>
      </c>
      <c r="Q30" s="11">
        <f t="shared" si="1"/>
        <v>0</v>
      </c>
      <c r="R30" s="11" t="str">
        <f t="shared" si="2"/>
        <v/>
      </c>
      <c r="S30" s="1"/>
      <c r="T30" s="7"/>
      <c r="U30" s="7" t="e">
        <f>C30-#REF!</f>
        <v>#REF!</v>
      </c>
      <c r="V30" s="7" t="e">
        <f>+P30-#REF!</f>
        <v>#REF!</v>
      </c>
    </row>
    <row r="31" spans="1:25" ht="15" hidden="1" customHeight="1" x14ac:dyDescent="0.25">
      <c r="A31" s="22"/>
      <c r="B31" s="12" t="s">
        <v>27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/>
      <c r="M31" s="11"/>
      <c r="N31" s="11"/>
      <c r="O31" s="11"/>
      <c r="P31" s="11">
        <f t="shared" si="9"/>
        <v>0</v>
      </c>
      <c r="Q31" s="11">
        <f t="shared" si="1"/>
        <v>0</v>
      </c>
      <c r="R31" s="11" t="str">
        <f t="shared" si="2"/>
        <v/>
      </c>
      <c r="S31" s="1"/>
      <c r="T31" s="7"/>
      <c r="U31" s="7" t="e">
        <f>C31-#REF!</f>
        <v>#REF!</v>
      </c>
      <c r="V31" s="7" t="e">
        <f>+P31-#REF!</f>
        <v>#REF!</v>
      </c>
    </row>
    <row r="32" spans="1:25" ht="21" customHeight="1" x14ac:dyDescent="0.25">
      <c r="A32" s="1"/>
      <c r="B32" s="8" t="s">
        <v>28</v>
      </c>
      <c r="C32" s="9">
        <f>SUM(C33:C39)</f>
        <v>183.28019999999998</v>
      </c>
      <c r="D32" s="9">
        <f>SUM(D33:D39)</f>
        <v>16.267900000000001</v>
      </c>
      <c r="E32" s="9">
        <f>SUM(E33:E39)</f>
        <v>14.712699999999998</v>
      </c>
      <c r="F32" s="9">
        <f t="shared" ref="F32:O32" si="11">SUM(F33:F39)</f>
        <v>14.265700000000002</v>
      </c>
      <c r="G32" s="9">
        <f t="shared" si="11"/>
        <v>13.353999999999999</v>
      </c>
      <c r="H32" s="9">
        <f t="shared" si="11"/>
        <v>9.7775000000000016</v>
      </c>
      <c r="I32" s="9">
        <f t="shared" si="11"/>
        <v>10.194300000000002</v>
      </c>
      <c r="J32" s="9">
        <f t="shared" si="11"/>
        <v>10.0228</v>
      </c>
      <c r="K32" s="9">
        <f t="shared" si="11"/>
        <v>10.20083</v>
      </c>
      <c r="L32" s="9">
        <f t="shared" si="11"/>
        <v>0</v>
      </c>
      <c r="M32" s="9">
        <f t="shared" si="11"/>
        <v>0</v>
      </c>
      <c r="N32" s="9">
        <f t="shared" si="11"/>
        <v>0</v>
      </c>
      <c r="O32" s="9">
        <f t="shared" si="11"/>
        <v>0</v>
      </c>
      <c r="P32" s="9">
        <f>SUM(D32:O32)</f>
        <v>98.795730000000006</v>
      </c>
      <c r="Q32" s="9">
        <f t="shared" si="1"/>
        <v>-84.484469999999973</v>
      </c>
      <c r="R32" s="9">
        <f t="shared" si="2"/>
        <v>-46.095797582062865</v>
      </c>
      <c r="S32" s="1"/>
      <c r="T32" s="7"/>
      <c r="U32" s="7" t="e">
        <f>C32-#REF!</f>
        <v>#REF!</v>
      </c>
      <c r="V32" s="7" t="e">
        <f>+P32-#REF!</f>
        <v>#REF!</v>
      </c>
      <c r="X32" s="28"/>
      <c r="Y32" s="28"/>
    </row>
    <row r="33" spans="1:25" ht="15" customHeight="1" x14ac:dyDescent="0.25">
      <c r="A33" s="1"/>
      <c r="B33" s="10" t="s">
        <v>29</v>
      </c>
      <c r="C33" s="11">
        <v>6.6242999999999999</v>
      </c>
      <c r="D33" s="11">
        <v>1.1173</v>
      </c>
      <c r="E33" s="11">
        <v>1.3667</v>
      </c>
      <c r="F33" s="11">
        <v>1.2764000000000002</v>
      </c>
      <c r="G33" s="11">
        <v>1.3413999999999999</v>
      </c>
      <c r="H33" s="11">
        <v>1.1194000000000002</v>
      </c>
      <c r="I33" s="11">
        <v>1.1956</v>
      </c>
      <c r="J33" s="11">
        <v>1.1116999999999999</v>
      </c>
      <c r="K33" s="11">
        <v>1.1803300000000001</v>
      </c>
      <c r="L33" s="11"/>
      <c r="M33" s="11"/>
      <c r="N33" s="11"/>
      <c r="O33" s="11"/>
      <c r="P33" s="11">
        <f t="shared" si="9"/>
        <v>9.708829999999999</v>
      </c>
      <c r="Q33" s="11">
        <f t="shared" si="1"/>
        <v>3.0845299999999991</v>
      </c>
      <c r="R33" s="11">
        <f t="shared" si="2"/>
        <v>46.563863351599402</v>
      </c>
      <c r="S33" s="1"/>
      <c r="T33" s="7"/>
      <c r="U33" s="7" t="e">
        <f>C33-#REF!</f>
        <v>#REF!</v>
      </c>
      <c r="V33" s="7" t="e">
        <f>+P33-#REF!</f>
        <v>#REF!</v>
      </c>
    </row>
    <row r="34" spans="1:25" ht="15" customHeight="1" x14ac:dyDescent="0.25">
      <c r="A34" s="1"/>
      <c r="B34" s="10" t="s">
        <v>30</v>
      </c>
      <c r="C34" s="11">
        <v>69.954599999999999</v>
      </c>
      <c r="D34" s="11">
        <v>10.097200000000001</v>
      </c>
      <c r="E34" s="11">
        <v>8.8727999999999998</v>
      </c>
      <c r="F34" s="11">
        <v>8.450800000000001</v>
      </c>
      <c r="G34" s="11">
        <v>9.7129999999999992</v>
      </c>
      <c r="H34" s="11">
        <v>8.658100000000001</v>
      </c>
      <c r="I34" s="11">
        <v>8.9987000000000013</v>
      </c>
      <c r="J34" s="11">
        <v>8.5989000000000004</v>
      </c>
      <c r="K34" s="11">
        <v>9.0205000000000002</v>
      </c>
      <c r="L34" s="11"/>
      <c r="M34" s="11"/>
      <c r="N34" s="11"/>
      <c r="O34" s="11"/>
      <c r="P34" s="11">
        <f t="shared" si="9"/>
        <v>72.41</v>
      </c>
      <c r="Q34" s="11">
        <f t="shared" si="1"/>
        <v>2.4553999999999974</v>
      </c>
      <c r="R34" s="11">
        <f t="shared" si="2"/>
        <v>3.5099907654392957</v>
      </c>
      <c r="S34" s="1"/>
      <c r="T34" s="7"/>
      <c r="U34" s="7" t="e">
        <f>C34-#REF!</f>
        <v>#REF!</v>
      </c>
      <c r="V34" s="7" t="e">
        <f>+P34-#REF!</f>
        <v>#REF!</v>
      </c>
      <c r="Y34" s="28"/>
    </row>
    <row r="35" spans="1:25" ht="15" customHeight="1" x14ac:dyDescent="0.25">
      <c r="A35" s="1"/>
      <c r="B35" s="10" t="s">
        <v>31</v>
      </c>
      <c r="C35" s="11">
        <v>31.602599999999999</v>
      </c>
      <c r="D35" s="11">
        <v>5.0533999999999999</v>
      </c>
      <c r="E35" s="11">
        <v>4.4731999999999994</v>
      </c>
      <c r="F35" s="11">
        <v>4.2321</v>
      </c>
      <c r="G35" s="11">
        <v>1.9932000000000001</v>
      </c>
      <c r="H35" s="11">
        <v>0</v>
      </c>
      <c r="I35" s="11">
        <v>0</v>
      </c>
      <c r="J35" s="11">
        <v>0</v>
      </c>
      <c r="K35" s="11">
        <v>0</v>
      </c>
      <c r="L35" s="11"/>
      <c r="M35" s="11"/>
      <c r="N35" s="11"/>
      <c r="O35" s="11"/>
      <c r="P35" s="11">
        <f t="shared" si="9"/>
        <v>15.751899999999997</v>
      </c>
      <c r="Q35" s="11">
        <f t="shared" si="1"/>
        <v>-15.850700000000002</v>
      </c>
      <c r="R35" s="11">
        <f t="shared" si="2"/>
        <v>-50.156316252460243</v>
      </c>
      <c r="S35" s="1"/>
      <c r="T35" s="7"/>
      <c r="U35" s="7" t="e">
        <f>C35-#REF!</f>
        <v>#REF!</v>
      </c>
      <c r="V35" s="7" t="e">
        <f>+P35-#REF!</f>
        <v>#REF!</v>
      </c>
      <c r="Y35" s="28"/>
    </row>
    <row r="36" spans="1:25" ht="15" customHeight="1" x14ac:dyDescent="0.25">
      <c r="A36" s="1"/>
      <c r="B36" s="10" t="s">
        <v>32</v>
      </c>
      <c r="C36" s="11">
        <v>0.42499999999999999</v>
      </c>
      <c r="D36" s="11">
        <v>0</v>
      </c>
      <c r="E36" s="11">
        <v>0</v>
      </c>
      <c r="F36" s="11">
        <v>0.30640000000000006</v>
      </c>
      <c r="G36" s="11">
        <v>0.30640000000000006</v>
      </c>
      <c r="H36" s="11">
        <v>0</v>
      </c>
      <c r="I36" s="11">
        <v>0</v>
      </c>
      <c r="J36" s="11">
        <v>0.31219999999999998</v>
      </c>
      <c r="K36" s="11">
        <v>0</v>
      </c>
      <c r="L36" s="11"/>
      <c r="M36" s="11"/>
      <c r="N36" s="11"/>
      <c r="O36" s="11"/>
      <c r="P36" s="11">
        <f t="shared" si="9"/>
        <v>0.92500000000000004</v>
      </c>
      <c r="Q36" s="11">
        <f t="shared" si="1"/>
        <v>0.5</v>
      </c>
      <c r="R36" s="11">
        <f t="shared" si="2"/>
        <v>117.64705882352942</v>
      </c>
      <c r="S36" s="1"/>
      <c r="T36" s="7"/>
      <c r="U36" s="7" t="e">
        <f>C36-#REF!</f>
        <v>#REF!</v>
      </c>
      <c r="V36" s="7" t="e">
        <f>+P36-#REF!</f>
        <v>#REF!</v>
      </c>
    </row>
    <row r="37" spans="1:25" ht="15" hidden="1" customHeight="1" x14ac:dyDescent="0.25">
      <c r="A37" s="22"/>
      <c r="B37" s="1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 t="shared" si="9"/>
        <v>0</v>
      </c>
      <c r="Q37" s="11">
        <f t="shared" si="1"/>
        <v>0</v>
      </c>
      <c r="R37" s="11" t="str">
        <f t="shared" si="2"/>
        <v/>
      </c>
      <c r="S37" s="1"/>
      <c r="T37" s="7"/>
      <c r="U37" s="7" t="e">
        <f>C37-#REF!</f>
        <v>#REF!</v>
      </c>
      <c r="V37" s="7" t="e">
        <f>+P37-#REF!</f>
        <v>#REF!</v>
      </c>
    </row>
    <row r="38" spans="1:25" ht="15" customHeight="1" x14ac:dyDescent="0.25">
      <c r="A38" s="1"/>
      <c r="B38" s="10" t="s">
        <v>34</v>
      </c>
      <c r="C38" s="11">
        <v>0.60549999999999993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/>
      <c r="M38" s="11"/>
      <c r="N38" s="11"/>
      <c r="O38" s="11"/>
      <c r="P38" s="11">
        <f t="shared" si="9"/>
        <v>0</v>
      </c>
      <c r="Q38" s="11">
        <f t="shared" si="1"/>
        <v>-0.60549999999999993</v>
      </c>
      <c r="R38" s="11">
        <f t="shared" si="2"/>
        <v>-100</v>
      </c>
      <c r="S38" s="1"/>
      <c r="T38" s="7"/>
      <c r="U38" s="7" t="e">
        <f>C38-#REF!</f>
        <v>#REF!</v>
      </c>
      <c r="V38" s="7" t="e">
        <f>+P38-#REF!</f>
        <v>#REF!</v>
      </c>
    </row>
    <row r="39" spans="1:25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/>
      <c r="M39" s="11"/>
      <c r="N39" s="11"/>
      <c r="O39" s="11"/>
      <c r="P39" s="11">
        <f t="shared" si="9"/>
        <v>0</v>
      </c>
      <c r="Q39" s="11">
        <f t="shared" si="1"/>
        <v>-74.068199999999976</v>
      </c>
      <c r="R39" s="11">
        <f t="shared" si="2"/>
        <v>-100</v>
      </c>
      <c r="S39" s="1"/>
      <c r="T39" s="7"/>
      <c r="U39" s="7" t="e">
        <f>C39-#REF!</f>
        <v>#REF!</v>
      </c>
      <c r="V39" s="7" t="e">
        <f>+P39-#REF!</f>
        <v>#REF!</v>
      </c>
    </row>
    <row r="40" spans="1:25" ht="21" customHeight="1" x14ac:dyDescent="0.4">
      <c r="A40" s="1"/>
      <c r="B40" s="4" t="s">
        <v>36</v>
      </c>
      <c r="C40" s="6">
        <f>SUM(C41:C43)</f>
        <v>152.68989999999999</v>
      </c>
      <c r="D40" s="6">
        <f>SUM(D41:D43)</f>
        <v>18.155499999999996</v>
      </c>
      <c r="E40" s="6">
        <f>SUM(E41:E43)</f>
        <v>14.929350000000001</v>
      </c>
      <c r="F40" s="6">
        <f t="shared" ref="F40:O40" si="12">SUM(F41:F43)</f>
        <v>28.108699999999999</v>
      </c>
      <c r="G40" s="6">
        <f t="shared" si="12"/>
        <v>13.558800000000002</v>
      </c>
      <c r="H40" s="6">
        <f t="shared" si="12"/>
        <v>18.5974</v>
      </c>
      <c r="I40" s="6">
        <f t="shared" si="12"/>
        <v>17.528800000000004</v>
      </c>
      <c r="J40" s="6">
        <f t="shared" si="12"/>
        <v>31.106800000000003</v>
      </c>
      <c r="K40" s="6">
        <f t="shared" si="12"/>
        <v>12.9277</v>
      </c>
      <c r="L40" s="6">
        <f t="shared" si="12"/>
        <v>0</v>
      </c>
      <c r="M40" s="6">
        <f t="shared" si="12"/>
        <v>0</v>
      </c>
      <c r="N40" s="6">
        <f t="shared" si="12"/>
        <v>0</v>
      </c>
      <c r="O40" s="6">
        <f t="shared" si="12"/>
        <v>0</v>
      </c>
      <c r="P40" s="6">
        <f>SUM(D40:O40)</f>
        <v>154.91305</v>
      </c>
      <c r="Q40" s="6">
        <f t="shared" si="1"/>
        <v>2.223150000000004</v>
      </c>
      <c r="R40" s="6">
        <f t="shared" si="2"/>
        <v>1.4559902128431572</v>
      </c>
      <c r="S40" s="1"/>
      <c r="T40" s="7"/>
      <c r="U40" s="7" t="e">
        <f>C40-#REF!</f>
        <v>#REF!</v>
      </c>
      <c r="V40" s="7" t="e">
        <f>+P40-#REF!</f>
        <v>#REF!</v>
      </c>
    </row>
    <row r="41" spans="1:25" ht="15" customHeight="1" x14ac:dyDescent="0.25">
      <c r="A41" s="1"/>
      <c r="B41" s="10" t="s">
        <v>37</v>
      </c>
      <c r="C41" s="11">
        <v>30.753900000000002</v>
      </c>
      <c r="D41" s="11">
        <v>4.6139999999999999</v>
      </c>
      <c r="E41" s="11">
        <v>2.8494999999999999</v>
      </c>
      <c r="F41" s="11">
        <v>3.6576999999999997</v>
      </c>
      <c r="G41" s="11">
        <v>1.6887999999999996</v>
      </c>
      <c r="H41" s="11">
        <v>0</v>
      </c>
      <c r="I41" s="11">
        <v>0</v>
      </c>
      <c r="J41" s="11">
        <v>0</v>
      </c>
      <c r="K41" s="11">
        <v>0</v>
      </c>
      <c r="L41" s="11"/>
      <c r="M41" s="11"/>
      <c r="N41" s="11"/>
      <c r="O41" s="11"/>
      <c r="P41" s="11">
        <f t="shared" si="9"/>
        <v>12.809999999999999</v>
      </c>
      <c r="Q41" s="11">
        <f t="shared" si="1"/>
        <v>-17.943900000000003</v>
      </c>
      <c r="R41" s="11">
        <f t="shared" si="2"/>
        <v>-58.346746266327202</v>
      </c>
      <c r="S41" s="1"/>
      <c r="T41" s="7"/>
      <c r="U41" s="7" t="e">
        <f>C41-#REF!</f>
        <v>#REF!</v>
      </c>
      <c r="V41" s="7" t="e">
        <f>+P41-#REF!</f>
        <v>#REF!</v>
      </c>
    </row>
    <row r="42" spans="1:25" ht="15" customHeight="1" x14ac:dyDescent="0.25">
      <c r="A42" s="1"/>
      <c r="B42" s="10" t="s">
        <v>38</v>
      </c>
      <c r="C42" s="11">
        <v>6.5918000000000001</v>
      </c>
      <c r="D42" s="11">
        <v>0.60921999999999998</v>
      </c>
      <c r="E42" s="11">
        <v>0.50611000000000006</v>
      </c>
      <c r="F42" s="11">
        <v>0.59660000000000013</v>
      </c>
      <c r="G42" s="11">
        <v>0.52660000000000018</v>
      </c>
      <c r="H42" s="11">
        <v>0.61260000000000003</v>
      </c>
      <c r="I42" s="11">
        <v>0.61820000000000008</v>
      </c>
      <c r="J42" s="11">
        <v>0.52500000000000002</v>
      </c>
      <c r="K42" s="11">
        <v>0.47589999999999999</v>
      </c>
      <c r="L42" s="11"/>
      <c r="M42" s="11"/>
      <c r="N42" s="11"/>
      <c r="O42" s="11"/>
      <c r="P42" s="11">
        <f t="shared" si="9"/>
        <v>4.4702299999999999</v>
      </c>
      <c r="Q42" s="11">
        <f t="shared" si="1"/>
        <v>-2.1215700000000002</v>
      </c>
      <c r="R42" s="11">
        <f t="shared" si="2"/>
        <v>-32.184987408598566</v>
      </c>
      <c r="S42" s="1"/>
      <c r="T42" s="7"/>
      <c r="U42" s="7" t="e">
        <f>C42-#REF!</f>
        <v>#REF!</v>
      </c>
      <c r="V42" s="7" t="e">
        <f>+P42-#REF!</f>
        <v>#REF!</v>
      </c>
    </row>
    <row r="43" spans="1:25" ht="15" customHeight="1" x14ac:dyDescent="0.25">
      <c r="A43" s="1"/>
      <c r="B43" s="10" t="s">
        <v>39</v>
      </c>
      <c r="C43" s="11">
        <v>115.34419999999999</v>
      </c>
      <c r="D43" s="11">
        <v>12.932279999999999</v>
      </c>
      <c r="E43" s="11">
        <v>11.573740000000001</v>
      </c>
      <c r="F43" s="11">
        <v>23.854399999999998</v>
      </c>
      <c r="G43" s="11">
        <v>11.343400000000001</v>
      </c>
      <c r="H43" s="11">
        <v>17.9848</v>
      </c>
      <c r="I43" s="11">
        <v>16.910600000000002</v>
      </c>
      <c r="J43" s="11">
        <v>30.581800000000005</v>
      </c>
      <c r="K43" s="11">
        <v>12.4518</v>
      </c>
      <c r="L43" s="11"/>
      <c r="M43" s="11"/>
      <c r="N43" s="11"/>
      <c r="O43" s="11"/>
      <c r="P43" s="11">
        <f t="shared" si="9"/>
        <v>137.63282000000001</v>
      </c>
      <c r="Q43" s="11">
        <f t="shared" si="1"/>
        <v>22.288620000000023</v>
      </c>
      <c r="R43" s="11">
        <f t="shared" si="2"/>
        <v>19.323572403293817</v>
      </c>
      <c r="S43" s="1"/>
      <c r="T43" s="7"/>
      <c r="U43" s="7" t="e">
        <f>C43-#REF!</f>
        <v>#REF!</v>
      </c>
      <c r="V43" s="7" t="e">
        <f>+P43-#REF!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7"/>
      <c r="U44" s="7"/>
      <c r="V44" s="7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7"/>
      <c r="V45" s="7"/>
    </row>
    <row r="46" spans="1:25" ht="21" customHeight="1" x14ac:dyDescent="0.2">
      <c r="A46" s="1"/>
      <c r="B46" s="13" t="s">
        <v>64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40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5"/>
      <c r="Q52" s="15"/>
      <c r="R52" s="15"/>
      <c r="S52" s="15"/>
      <c r="X52" s="15"/>
      <c r="Y52" s="15"/>
      <c r="Z52" s="15"/>
    </row>
    <row r="53" spans="1:26" ht="15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V53" s="15"/>
      <c r="W53" s="15"/>
      <c r="X53" s="15"/>
      <c r="Y53" s="15"/>
      <c r="Z53" s="15"/>
    </row>
    <row r="60" spans="1:26" x14ac:dyDescent="0.2">
      <c r="U60" s="16"/>
    </row>
    <row r="61" spans="1:26" x14ac:dyDescent="0.2">
      <c r="U61" s="16"/>
    </row>
    <row r="62" spans="1:26" x14ac:dyDescent="0.2">
      <c r="U62" s="16"/>
    </row>
    <row r="63" spans="1:26" x14ac:dyDescent="0.2">
      <c r="U63" s="16"/>
    </row>
    <row r="64" spans="1:26" x14ac:dyDescent="0.2">
      <c r="U64" s="16"/>
    </row>
    <row r="65" spans="21:21" x14ac:dyDescent="0.2">
      <c r="U65" s="16"/>
    </row>
    <row r="66" spans="21:21" x14ac:dyDescent="0.2">
      <c r="U66" s="16"/>
    </row>
    <row r="67" spans="21:21" x14ac:dyDescent="0.2">
      <c r="U67" s="16"/>
    </row>
    <row r="68" spans="21:21" x14ac:dyDescent="0.2">
      <c r="U68" s="16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43 J12 H12 F12 G12 I12 K12 E12 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0"/>
  <sheetViews>
    <sheetView showGridLines="0" tabSelected="1" zoomScale="80" zoomScaleNormal="80" zoomScaleSheetLayoutView="80" workbookViewId="0">
      <selection activeCell="O7" sqref="O7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6" width="13.7109375" style="2" customWidth="1"/>
    <col min="7" max="7" width="12.140625" style="2" customWidth="1"/>
    <col min="8" max="8" width="12.28515625" style="2" customWidth="1"/>
    <col min="9" max="9" width="9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66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36" customHeight="1" x14ac:dyDescent="0.2">
      <c r="A5" s="1"/>
      <c r="B5" s="37" t="s">
        <v>1</v>
      </c>
      <c r="C5" s="17" t="s">
        <v>2</v>
      </c>
      <c r="D5" s="17" t="s">
        <v>45</v>
      </c>
      <c r="E5" s="17" t="s">
        <v>44</v>
      </c>
      <c r="F5" s="42" t="s">
        <v>46</v>
      </c>
      <c r="G5" s="43"/>
      <c r="H5" s="44" t="s">
        <v>47</v>
      </c>
      <c r="I5" s="44"/>
      <c r="J5" s="1"/>
      <c r="K5" s="1"/>
      <c r="L5" s="1"/>
      <c r="M5" s="1"/>
    </row>
    <row r="6" spans="1:19" ht="30.75" customHeight="1" x14ac:dyDescent="0.2">
      <c r="A6" s="1"/>
      <c r="B6" s="37"/>
      <c r="C6" s="3" t="s">
        <v>63</v>
      </c>
      <c r="D6" s="3" t="s">
        <v>63</v>
      </c>
      <c r="E6" s="3" t="s">
        <v>63</v>
      </c>
      <c r="F6" s="18" t="s">
        <v>43</v>
      </c>
      <c r="G6" s="18" t="s">
        <v>5</v>
      </c>
      <c r="H6" s="18" t="s">
        <v>4</v>
      </c>
      <c r="I6" s="23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41</v>
      </c>
      <c r="C7" s="5">
        <f>+C8+C40</f>
        <v>4130.1917000000003</v>
      </c>
      <c r="D7" s="5">
        <f>+D8+D40</f>
        <v>4634.9127532957691</v>
      </c>
      <c r="E7" s="5">
        <f>+E8+E40</f>
        <v>4792.3773800000008</v>
      </c>
      <c r="F7" s="6">
        <f t="shared" ref="F7:F43" si="0">+E7-D7</f>
        <v>157.4646267042317</v>
      </c>
      <c r="G7" s="6">
        <f t="shared" ref="G7:G43" si="1">IF(ISNUMBER(+F7/D7*100), +F7/D7*100, "")</f>
        <v>3.3973590245525682</v>
      </c>
      <c r="H7" s="6">
        <f t="shared" ref="H7:H43" si="2">+E7-C7</f>
        <v>662.1856800000005</v>
      </c>
      <c r="I7" s="6">
        <f t="shared" ref="I7:I43" si="3">IF(ISNUMBER(+H7/C7*100), +H7/C7*100, "")</f>
        <v>16.032807387608678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3977.5018</v>
      </c>
      <c r="D8" s="6">
        <f>+D9+D12+D16+D17+D24+D32</f>
        <v>4332.8436298256265</v>
      </c>
      <c r="E8" s="6">
        <f>+E9+E12+E16+E17+E24+E32</f>
        <v>4637.4643300000007</v>
      </c>
      <c r="F8" s="6">
        <f t="shared" si="0"/>
        <v>304.62070017437418</v>
      </c>
      <c r="G8" s="6">
        <f t="shared" si="1"/>
        <v>7.0305029721701144</v>
      </c>
      <c r="H8" s="6">
        <f t="shared" si="2"/>
        <v>659.9625300000007</v>
      </c>
      <c r="I8" s="6">
        <f t="shared" si="3"/>
        <v>16.59238796573268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1819.4307999999996</v>
      </c>
      <c r="D9" s="9">
        <f>SUM(D10:D11)</f>
        <v>1983.2167918142964</v>
      </c>
      <c r="E9" s="9">
        <f>SUM(E10:E11)</f>
        <v>2056.9374000000003</v>
      </c>
      <c r="F9" s="9">
        <f t="shared" si="0"/>
        <v>73.720608185703895</v>
      </c>
      <c r="G9" s="9">
        <f t="shared" si="1"/>
        <v>3.7172238804141244</v>
      </c>
      <c r="H9" s="9">
        <f t="shared" si="2"/>
        <v>237.50660000000062</v>
      </c>
      <c r="I9" s="9">
        <f t="shared" si="3"/>
        <v>13.053895756848826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8"/>
    </row>
    <row r="10" spans="1:19" ht="15" customHeight="1" x14ac:dyDescent="0.25">
      <c r="A10" s="1"/>
      <c r="B10" s="10" t="s">
        <v>8</v>
      </c>
      <c r="C10" s="11">
        <v>815.36209999999983</v>
      </c>
      <c r="D10" s="11">
        <v>892.80333090722968</v>
      </c>
      <c r="E10" s="11">
        <v>889.58849999999995</v>
      </c>
      <c r="F10" s="11">
        <f t="shared" si="0"/>
        <v>-3.2148309072297252</v>
      </c>
      <c r="G10" s="11">
        <f t="shared" si="1"/>
        <v>-0.36008276357604396</v>
      </c>
      <c r="H10" s="11">
        <f t="shared" si="2"/>
        <v>74.226400000000126</v>
      </c>
      <c r="I10" s="11">
        <f t="shared" si="3"/>
        <v>9.1034891123833379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1004.0686999999999</v>
      </c>
      <c r="D11" s="11">
        <v>1090.4134609070668</v>
      </c>
      <c r="E11" s="11">
        <v>1167.3489000000002</v>
      </c>
      <c r="F11" s="11">
        <f t="shared" si="0"/>
        <v>76.935439092933393</v>
      </c>
      <c r="G11" s="11">
        <f t="shared" si="1"/>
        <v>7.055620812763463</v>
      </c>
      <c r="H11" s="11">
        <f t="shared" si="2"/>
        <v>163.28020000000026</v>
      </c>
      <c r="I11" s="11">
        <f t="shared" si="3"/>
        <v>16.261855388978887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1606.5497</v>
      </c>
      <c r="D12" s="9">
        <f>SUM(D13:D15)</f>
        <v>1864.3318911899144</v>
      </c>
      <c r="E12" s="9">
        <f>SUM(E13:E15)</f>
        <v>2077.3764100000003</v>
      </c>
      <c r="F12" s="9">
        <f t="shared" si="0"/>
        <v>213.04451881008595</v>
      </c>
      <c r="G12" s="9">
        <f t="shared" si="1"/>
        <v>11.427392290871008</v>
      </c>
      <c r="H12" s="9">
        <f t="shared" si="2"/>
        <v>470.82671000000028</v>
      </c>
      <c r="I12" s="9">
        <f t="shared" si="3"/>
        <v>29.306700564570164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503.66840000000002</v>
      </c>
      <c r="D13" s="11">
        <v>592.37018379796507</v>
      </c>
      <c r="E13" s="11">
        <v>756.76705000000004</v>
      </c>
      <c r="F13" s="11">
        <f t="shared" si="0"/>
        <v>164.39686620203497</v>
      </c>
      <c r="G13" s="11">
        <f t="shared" si="1"/>
        <v>27.752387054326235</v>
      </c>
      <c r="H13" s="11">
        <f t="shared" si="2"/>
        <v>253.09865000000002</v>
      </c>
      <c r="I13" s="11">
        <f t="shared" si="3"/>
        <v>50.251048110224907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743.89679999999998</v>
      </c>
      <c r="D14" s="11">
        <v>865.96388549250446</v>
      </c>
      <c r="E14" s="11">
        <v>889.14320000000009</v>
      </c>
      <c r="F14" s="11">
        <f t="shared" si="0"/>
        <v>23.179314507495633</v>
      </c>
      <c r="G14" s="11">
        <f t="shared" si="1"/>
        <v>2.6767068345249445</v>
      </c>
      <c r="H14" s="11">
        <f t="shared" si="2"/>
        <v>145.24640000000011</v>
      </c>
      <c r="I14" s="11">
        <f t="shared" si="3"/>
        <v>19.525073908101245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358.98450000000008</v>
      </c>
      <c r="D15" s="11">
        <v>405.99782189944489</v>
      </c>
      <c r="E15" s="11">
        <v>431.46616000000006</v>
      </c>
      <c r="F15" s="11">
        <f t="shared" si="0"/>
        <v>25.468338100555172</v>
      </c>
      <c r="G15" s="11">
        <f t="shared" si="1"/>
        <v>6.2730233333278855</v>
      </c>
      <c r="H15" s="11">
        <f t="shared" si="2"/>
        <v>72.481659999999977</v>
      </c>
      <c r="I15" s="11">
        <f t="shared" si="3"/>
        <v>20.190749182764147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42</v>
      </c>
      <c r="C16" s="9">
        <v>181.08179999999999</v>
      </c>
      <c r="D16" s="9">
        <v>194.87679809249647</v>
      </c>
      <c r="E16" s="9">
        <v>205.50029999999998</v>
      </c>
      <c r="F16" s="9">
        <f t="shared" si="0"/>
        <v>10.62350190750351</v>
      </c>
      <c r="G16" s="9">
        <f t="shared" si="1"/>
        <v>5.4513939121994213</v>
      </c>
      <c r="H16" s="9">
        <f t="shared" si="2"/>
        <v>24.418499999999995</v>
      </c>
      <c r="I16" s="9">
        <f t="shared" si="3"/>
        <v>13.484789746954137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149.21820000000005</v>
      </c>
      <c r="D17" s="9">
        <f>SUM(D18:D23)</f>
        <v>170.82950557733818</v>
      </c>
      <c r="E17" s="9">
        <f>SUM(E18:E23)</f>
        <v>152.67769999999999</v>
      </c>
      <c r="F17" s="9">
        <f t="shared" si="0"/>
        <v>-18.151805577338195</v>
      </c>
      <c r="G17" s="9">
        <f t="shared" si="1"/>
        <v>-10.625685250327251</v>
      </c>
      <c r="H17" s="9">
        <f t="shared" si="2"/>
        <v>3.4594999999999345</v>
      </c>
      <c r="I17" s="9">
        <f t="shared" si="3"/>
        <v>2.3184169223324855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28.240100000000002</v>
      </c>
      <c r="D18" s="11">
        <v>22.347534112217744</v>
      </c>
      <c r="E18" s="11">
        <v>21.014700000000001</v>
      </c>
      <c r="F18" s="11">
        <f t="shared" si="0"/>
        <v>-1.3328341122177427</v>
      </c>
      <c r="G18" s="11">
        <f t="shared" si="1"/>
        <v>-5.9641216141563547</v>
      </c>
      <c r="H18" s="11">
        <f t="shared" si="2"/>
        <v>-7.2254000000000005</v>
      </c>
      <c r="I18" s="11">
        <f t="shared" si="3"/>
        <v>-25.585603450412712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58.2515</v>
      </c>
      <c r="D19" s="11">
        <v>75.831788405527476</v>
      </c>
      <c r="E19" s="11">
        <v>68.880399999999995</v>
      </c>
      <c r="F19" s="11">
        <f t="shared" si="0"/>
        <v>-6.9513884055274815</v>
      </c>
      <c r="G19" s="11">
        <f t="shared" si="1"/>
        <v>-9.166852782573681</v>
      </c>
      <c r="H19" s="11">
        <f t="shared" si="2"/>
        <v>10.628899999999994</v>
      </c>
      <c r="I19" s="11">
        <f t="shared" si="3"/>
        <v>18.246568757886052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17.262799999999999</v>
      </c>
      <c r="D20" s="11">
        <v>24.659520335280096</v>
      </c>
      <c r="E20" s="11">
        <v>18.6845</v>
      </c>
      <c r="F20" s="11">
        <f t="shared" si="0"/>
        <v>-5.9750203352800959</v>
      </c>
      <c r="G20" s="11">
        <f t="shared" si="1"/>
        <v>-24.230075257107504</v>
      </c>
      <c r="H20" s="11">
        <f t="shared" si="2"/>
        <v>1.4217000000000013</v>
      </c>
      <c r="I20" s="11">
        <f t="shared" si="3"/>
        <v>8.2356280557036019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41.090600000000009</v>
      </c>
      <c r="D21" s="11">
        <v>42.535266363421528</v>
      </c>
      <c r="E21" s="11">
        <v>43.127399999999994</v>
      </c>
      <c r="F21" s="11">
        <f t="shared" si="0"/>
        <v>0.59213363657846685</v>
      </c>
      <c r="G21" s="11">
        <f t="shared" si="1"/>
        <v>1.3921004549948603</v>
      </c>
      <c r="H21" s="11">
        <f t="shared" si="2"/>
        <v>2.0367999999999853</v>
      </c>
      <c r="I21" s="11">
        <f t="shared" si="3"/>
        <v>4.9568514453426937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0.79149999999999998</v>
      </c>
      <c r="D22" s="11">
        <v>0.87096569626366682</v>
      </c>
      <c r="E22" s="11">
        <v>0.97070000000000001</v>
      </c>
      <c r="F22" s="11">
        <f t="shared" si="0"/>
        <v>9.9734303736333185E-2</v>
      </c>
      <c r="G22" s="11">
        <f t="shared" si="1"/>
        <v>11.45100250953405</v>
      </c>
      <c r="H22" s="11">
        <f t="shared" si="2"/>
        <v>0.17920000000000003</v>
      </c>
      <c r="I22" s="11">
        <f t="shared" si="3"/>
        <v>22.640555906506638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3.5816999999999992</v>
      </c>
      <c r="D23" s="11">
        <v>4.5844306646276953</v>
      </c>
      <c r="E23" s="11">
        <v>0</v>
      </c>
      <c r="F23" s="11">
        <f t="shared" si="0"/>
        <v>-4.5844306646276953</v>
      </c>
      <c r="G23" s="11">
        <f t="shared" si="1"/>
        <v>-100</v>
      </c>
      <c r="H23" s="11">
        <f t="shared" si="2"/>
        <v>-3.5816999999999992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37.941100000000006</v>
      </c>
      <c r="D24" s="9">
        <f>SUM(D25:D29)</f>
        <v>44.512688216857818</v>
      </c>
      <c r="E24" s="9">
        <f>SUM(E25:E29)</f>
        <v>46.176790000000004</v>
      </c>
      <c r="F24" s="9">
        <f t="shared" si="0"/>
        <v>1.6641017831421863</v>
      </c>
      <c r="G24" s="9">
        <f t="shared" si="1"/>
        <v>3.7384886193235092</v>
      </c>
      <c r="H24" s="9">
        <f t="shared" si="2"/>
        <v>8.2356899999999982</v>
      </c>
      <c r="I24" s="9">
        <f t="shared" si="3"/>
        <v>21.70651351700398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24.070300000000003</v>
      </c>
      <c r="D25" s="11">
        <v>29.005346304632347</v>
      </c>
      <c r="E25" s="11">
        <v>30.362830000000002</v>
      </c>
      <c r="F25" s="11">
        <f t="shared" si="0"/>
        <v>1.3574836953676552</v>
      </c>
      <c r="G25" s="11">
        <f t="shared" si="1"/>
        <v>4.6801154556491396</v>
      </c>
      <c r="H25" s="11">
        <f t="shared" si="2"/>
        <v>6.2925299999999993</v>
      </c>
      <c r="I25" s="11">
        <f t="shared" si="3"/>
        <v>26.142299846699036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13.870800000000001</v>
      </c>
      <c r="D28" s="11">
        <v>15.507341912225472</v>
      </c>
      <c r="E28" s="11">
        <v>15.81396</v>
      </c>
      <c r="F28" s="11">
        <f t="shared" si="0"/>
        <v>0.30661808777452748</v>
      </c>
      <c r="G28" s="11">
        <f t="shared" si="1"/>
        <v>1.97724464650386</v>
      </c>
      <c r="H28" s="11">
        <f t="shared" si="2"/>
        <v>1.9431599999999989</v>
      </c>
      <c r="I28" s="11">
        <f t="shared" si="3"/>
        <v>14.008997318107093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2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2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2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183.28019999999998</v>
      </c>
      <c r="D32" s="9">
        <f>SUM(D33:D39)</f>
        <v>75.075954934723129</v>
      </c>
      <c r="E32" s="9">
        <f>SUM(E33:E39)</f>
        <v>98.795730000000006</v>
      </c>
      <c r="F32" s="9">
        <f t="shared" si="0"/>
        <v>23.719775065276878</v>
      </c>
      <c r="G32" s="9">
        <f t="shared" si="1"/>
        <v>31.594370109445418</v>
      </c>
      <c r="H32" s="9">
        <f t="shared" si="2"/>
        <v>-84.484469999999973</v>
      </c>
      <c r="I32" s="9">
        <f t="shared" si="3"/>
        <v>-46.095797582062865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6.6242999999999999</v>
      </c>
      <c r="D33" s="11">
        <v>8.1609354747930887</v>
      </c>
      <c r="E33" s="11">
        <v>9.7088300000000007</v>
      </c>
      <c r="F33" s="11">
        <f t="shared" si="0"/>
        <v>1.5478945252069121</v>
      </c>
      <c r="G33" s="11">
        <f t="shared" si="1"/>
        <v>18.96712123246088</v>
      </c>
      <c r="H33" s="11">
        <f t="shared" si="2"/>
        <v>3.0845300000000009</v>
      </c>
      <c r="I33" s="11">
        <f t="shared" si="3"/>
        <v>46.56386335159943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69.954599999999999</v>
      </c>
      <c r="D34" s="11">
        <v>66.915019459930036</v>
      </c>
      <c r="E34" s="11">
        <v>72.41</v>
      </c>
      <c r="F34" s="11">
        <f t="shared" si="0"/>
        <v>5.4949805400699603</v>
      </c>
      <c r="G34" s="11">
        <f t="shared" si="1"/>
        <v>8.2118791631831733</v>
      </c>
      <c r="H34" s="11">
        <f t="shared" si="2"/>
        <v>2.4553999999999974</v>
      </c>
      <c r="I34" s="11">
        <f t="shared" si="3"/>
        <v>3.5099907654392957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31.602599999999999</v>
      </c>
      <c r="D35" s="11">
        <v>0</v>
      </c>
      <c r="E35" s="11">
        <v>15.751899999999999</v>
      </c>
      <c r="F35" s="11">
        <f t="shared" si="0"/>
        <v>15.751899999999999</v>
      </c>
      <c r="G35" s="11" t="str">
        <f t="shared" si="1"/>
        <v/>
      </c>
      <c r="H35" s="11">
        <f t="shared" si="2"/>
        <v>-15.8507</v>
      </c>
      <c r="I35" s="11">
        <f t="shared" si="3"/>
        <v>-50.156316252460243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0.42499999999999999</v>
      </c>
      <c r="D36" s="11">
        <v>0</v>
      </c>
      <c r="E36" s="11">
        <v>0.92500000000000004</v>
      </c>
      <c r="F36" s="11">
        <f t="shared" si="0"/>
        <v>0.92500000000000004</v>
      </c>
      <c r="G36" s="11" t="str">
        <f t="shared" si="1"/>
        <v/>
      </c>
      <c r="H36" s="11">
        <f t="shared" si="2"/>
        <v>0.5</v>
      </c>
      <c r="I36" s="11">
        <f t="shared" si="3"/>
        <v>117.64705882352942</v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2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0.60549999999999993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-0.60549999999999993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-74.068199999999976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152.68989999999999</v>
      </c>
      <c r="D40" s="6">
        <f>SUM(D41:D43)</f>
        <v>302.06912347014247</v>
      </c>
      <c r="E40" s="6">
        <f>SUM(E41:E43)</f>
        <v>154.91305000000003</v>
      </c>
      <c r="F40" s="6">
        <f t="shared" si="0"/>
        <v>-147.15607347014245</v>
      </c>
      <c r="G40" s="6">
        <f t="shared" si="1"/>
        <v>-48.716026245790012</v>
      </c>
      <c r="H40" s="6">
        <f t="shared" si="2"/>
        <v>2.2231500000000324</v>
      </c>
      <c r="I40" s="6">
        <f t="shared" si="3"/>
        <v>1.4559902128431759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30.753900000000002</v>
      </c>
      <c r="D41" s="11">
        <v>11.025012621724073</v>
      </c>
      <c r="E41" s="11">
        <v>12.81</v>
      </c>
      <c r="F41" s="11">
        <f t="shared" si="0"/>
        <v>1.7849873782759271</v>
      </c>
      <c r="G41" s="11">
        <f t="shared" si="1"/>
        <v>16.190343172566759</v>
      </c>
      <c r="H41" s="11">
        <f t="shared" si="2"/>
        <v>-17.943899999999999</v>
      </c>
      <c r="I41" s="11">
        <f t="shared" si="3"/>
        <v>-58.346746266327187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6.5918000000000001</v>
      </c>
      <c r="D42" s="11"/>
      <c r="E42" s="11">
        <v>4.4702299999999999</v>
      </c>
      <c r="F42" s="11">
        <f t="shared" si="0"/>
        <v>4.4702299999999999</v>
      </c>
      <c r="G42" s="11" t="str">
        <f t="shared" si="1"/>
        <v/>
      </c>
      <c r="H42" s="11">
        <f t="shared" si="2"/>
        <v>-2.1215700000000002</v>
      </c>
      <c r="I42" s="11">
        <f t="shared" si="3"/>
        <v>-32.184987408598566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115.34419999999999</v>
      </c>
      <c r="D43" s="11">
        <v>291.04411084841843</v>
      </c>
      <c r="E43" s="11">
        <v>137.63282000000004</v>
      </c>
      <c r="F43" s="11">
        <f t="shared" si="0"/>
        <v>-153.41129084841839</v>
      </c>
      <c r="G43" s="11">
        <f t="shared" si="1"/>
        <v>-52.710666572572585</v>
      </c>
      <c r="H43" s="11">
        <f t="shared" si="2"/>
        <v>22.288620000000051</v>
      </c>
      <c r="I43" s="11">
        <f t="shared" si="3"/>
        <v>19.323572403293841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19"/>
      <c r="C44" s="20"/>
      <c r="D44" s="20"/>
      <c r="E44" s="20"/>
      <c r="F44" s="20"/>
      <c r="G44" s="20"/>
      <c r="H44" s="20"/>
      <c r="I44" s="21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64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40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66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Ings22xmes</vt:lpstr>
      <vt:lpstr>Ings22vrsPto.eIng21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2022-03-01T21:41:33Z</cp:lastPrinted>
  <dcterms:created xsi:type="dcterms:W3CDTF">2022-01-04T19:07:22Z</dcterms:created>
  <dcterms:modified xsi:type="dcterms:W3CDTF">2022-09-29T17:19:33Z</dcterms:modified>
</cp:coreProperties>
</file>