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D4DD4241-4D2A-4C1E-974C-2C649974F6DE}" xr6:coauthVersionLast="36" xr6:coauthVersionMax="36" xr10:uidLastSave="{00000000-0000-0000-0000-000000000000}"/>
  <bookViews>
    <workbookView xWindow="0" yWindow="0" windowWidth="28800" windowHeight="11625" activeTab="1" xr2:uid="{90B56DF7-5D8B-4AB5-B09C-551E1A26D5A4}"/>
  </bookViews>
  <sheets>
    <sheet name="Ings22xmes" sheetId="10" r:id="rId1"/>
    <sheet name="Ings22vrsPto.eIng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 s="1"/>
  <c r="C17" i="10"/>
  <c r="C12" i="10"/>
  <c r="C9" i="10" l="1"/>
  <c r="C8" i="10" l="1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9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V32" i="10"/>
  <c r="V12" i="10"/>
  <c r="M8" i="11" l="1"/>
  <c r="V24" i="10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<sst xmlns="http://schemas.openxmlformats.org/spreadsheetml/2006/main" count="115" uniqueCount="67">
  <si>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</si>
  <si>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</si>
  <si>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</si>
  <si>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</si>
  <si>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</si>
  <si>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</si>
  <si>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</si>
  <si>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</si>
  <si>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</si>
  <si>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</si>
  <si>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</si>
  <si>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</si>
  <si>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</si>
  <si>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</si>
  <si>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</si>
  <si>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</si>
  <si>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</si>
  <si>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</si>
  <si>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</si>
  <si>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</si>
  <si>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</si>
  <si>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</si>
  <si>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</si>
  <si>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</si>
  <si>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</si>
  <si>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</si>
  <si>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</si>
  <si>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</si>
  <si>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</si>
  <si>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</si>
  <si>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</si>
  <si>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</si>
  <si>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</si>
  <si>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</si>
  <si>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</si>
  <si>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</si>
  <si>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</si>
  <si>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</si>
  <si>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</si>
  <si>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</si>
  <si>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</si>
  <si>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</si>
  <si>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</si>
  <si>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</si>
  <si>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</si>
  <si>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</si>
  <si>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</si>
  <si>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</si>
  <si>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</si>
  <si>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</si>
  <si>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</si>
  <si>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</si>
  <si>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</si>
  <si>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</si>
  <si>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</si>
  <si>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</si>
  <si>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</si>
  <si>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</si>
  <si>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</si>
  <si>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</si>
  <si>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</si>
  <si>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31 Dic.</t>
  </si>
  <si>
    <t>Al 31 Dic.</t>
  </si>
  <si>
    <t>Fuente: Dirección General de Tesorería, según reportes definitivos del Departamento de Ingresos Bancarios.</t>
  </si>
  <si>
    <t>INGRESOS AL 31 DE DICIEMBRE DE 2022, VRS EJECUTADO  2021 (definitivo)</t>
  </si>
  <si>
    <t>COMPARATIVO ACUMULADO AL 31 DE DICIEMBRE DE 2022, VRS EJECUTADO  2021 Y PRESUPUESTO 2022 (definitivo)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</si>
  <si>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  <r>
      <rPr>
        <b/>
        <vertAlign val="superscript"/>
        <sz val="9"/>
        <rFont val="Museo Sans 100"/>
        <family val="3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</si>
</sst>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.0"/>
    <numFmt numFmtId="166" formatCode="#,##0.000000"/>
    <numFmt numFmtId="167" formatCode="0.0%"/>
    <numFmt numFmtId="168" formatCode="_ [$€]* #,##0.00_ ;_ [$€]* \-#,##0.00_ ;_ [$€]* &quot;-&quot;??_ ;_ @_ "/>
    <numFmt numFmtId="169" formatCode="#,"/>
    <numFmt numFmtId="170" formatCode="#,#00"/>
    <numFmt numFmtId="171" formatCode="#.##000"/>
    <numFmt numFmtId="172" formatCode="\$#,#00"/>
    <numFmt numFmtId="173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1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8" fontId="11" fillId="0" borderId="0" applyFont="0" applyFill="0" applyBorder="0" applyAlignment="0" applyProtection="0"/>
    <xf numFmtId="170" fontId="15" fillId="0" borderId="0">
      <protection locked="0"/>
    </xf>
    <xf numFmtId="171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5" fillId="0" borderId="0">
      <protection locked="0"/>
    </xf>
    <xf numFmtId="0" fontId="13" fillId="6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7" applyNumberFormat="0" applyFill="0" applyAlignment="0" applyProtection="0"/>
    <xf numFmtId="169" fontId="15" fillId="0" borderId="8">
      <protection locked="0"/>
    </xf>
  </cellStyleXfs>
  <cellXfs count="46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8" fillId="3" borderId="0" xfId="1" applyNumberFormat="1" applyFont="1" applyFill="1" applyBorder="1"/>
    <xf numFmtId="0" fontId="1" fillId="3" borderId="0" xfId="1" applyFont="1" applyFill="1"/>
    <xf numFmtId="167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F4" sqref="F4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5" width="7.7109375" style="2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24" customHeight="1" x14ac:dyDescent="0.2">
      <c r="A2" s="1"/>
      <c r="B2" s="36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24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8" t="s">
        <v>1</v>
      </c>
      <c r="C5" s="24" t="s">
        <v>2</v>
      </c>
      <c r="D5" s="39" t="s">
        <v>43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3</v>
      </c>
      <c r="R5" s="41"/>
      <c r="S5" s="1"/>
      <c r="T5" s="1"/>
      <c r="U5" s="1"/>
      <c r="V5" s="1"/>
    </row>
    <row r="6" spans="1:26" ht="31.5" customHeight="1" x14ac:dyDescent="0.2">
      <c r="A6" s="1"/>
      <c r="B6" s="38"/>
      <c r="C6" s="3" t="s">
        <v>61</v>
      </c>
      <c r="D6" s="25" t="s">
        <v>47</v>
      </c>
      <c r="E6" s="26" t="s">
        <v>48</v>
      </c>
      <c r="F6" s="26" t="s">
        <v>49</v>
      </c>
      <c r="G6" s="26" t="s">
        <v>50</v>
      </c>
      <c r="H6" s="26" t="s">
        <v>51</v>
      </c>
      <c r="I6" s="26" t="s">
        <v>52</v>
      </c>
      <c r="J6" s="26" t="s">
        <v>53</v>
      </c>
      <c r="K6" s="26" t="s">
        <v>54</v>
      </c>
      <c r="L6" s="26" t="s">
        <v>55</v>
      </c>
      <c r="M6" s="26" t="s">
        <v>56</v>
      </c>
      <c r="N6" s="26" t="s">
        <v>57</v>
      </c>
      <c r="O6" s="26" t="s">
        <v>58</v>
      </c>
      <c r="P6" s="26" t="s">
        <v>61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59</v>
      </c>
      <c r="C7" s="5">
        <f>+C8+C40</f>
        <v>6064.1639399999995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952.83853000000022</v>
      </c>
      <c r="H7" s="5">
        <f t="shared" si="0"/>
        <v>635.41669999999999</v>
      </c>
      <c r="I7" s="5">
        <f t="shared" si="0"/>
        <v>489.48710000000005</v>
      </c>
      <c r="J7" s="5">
        <f t="shared" si="0"/>
        <v>515.19603000000006</v>
      </c>
      <c r="K7" s="5">
        <f t="shared" si="0"/>
        <v>502.88723000000005</v>
      </c>
      <c r="L7" s="5">
        <f t="shared" si="0"/>
        <v>474.37669999999997</v>
      </c>
      <c r="M7" s="5">
        <f t="shared" si="0"/>
        <v>490.34050000000002</v>
      </c>
      <c r="N7" s="5">
        <f t="shared" si="0"/>
        <v>504.56231999999989</v>
      </c>
      <c r="O7" s="5">
        <f t="shared" si="0"/>
        <v>519.09540000000004</v>
      </c>
      <c r="P7" s="5">
        <f>SUM(D7:O7)</f>
        <v>6780.752300000001</v>
      </c>
      <c r="Q7" s="6">
        <f t="shared" ref="Q7:Q43" si="1">+P7-C7</f>
        <v>716.58836000000156</v>
      </c>
      <c r="R7" s="6">
        <f t="shared" ref="R7:R43" si="2">IF(ISNUMBER(+Q7/C7*100), +Q7/C7*100, "")</f>
        <v>11.816770903459474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5833.5349799999995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939.2797300000002</v>
      </c>
      <c r="H8" s="6">
        <f t="shared" si="3"/>
        <v>616.8193</v>
      </c>
      <c r="I8" s="6">
        <f t="shared" si="3"/>
        <v>471.95830000000007</v>
      </c>
      <c r="J8" s="6">
        <f t="shared" si="3"/>
        <v>484.08923000000004</v>
      </c>
      <c r="K8" s="6">
        <f t="shared" si="3"/>
        <v>489.95953000000003</v>
      </c>
      <c r="L8" s="6">
        <f t="shared" si="3"/>
        <v>463.08089999999999</v>
      </c>
      <c r="M8" s="6">
        <f t="shared" si="3"/>
        <v>478.16360000000003</v>
      </c>
      <c r="N8" s="6">
        <f t="shared" si="3"/>
        <v>490.00841999999989</v>
      </c>
      <c r="O8" s="6">
        <f t="shared" si="3"/>
        <v>502.64290000000005</v>
      </c>
      <c r="P8" s="6">
        <f>SUM(D8:O8)</f>
        <v>6571.3601500000004</v>
      </c>
      <c r="Q8" s="6">
        <f t="shared" si="1"/>
        <v>737.82517000000098</v>
      </c>
      <c r="R8" s="6">
        <f t="shared" si="2"/>
        <v>12.647994269848384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  <c r="Y8" s="28"/>
    </row>
    <row r="9" spans="1:26" ht="21" customHeight="1" x14ac:dyDescent="0.25">
      <c r="A9" s="1"/>
      <c r="B9" s="8" t="s">
        <v>7</v>
      </c>
      <c r="C9" s="9">
        <f>SUM(C10:C11)</f>
        <v>2790.50353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259.39300000000003</v>
      </c>
      <c r="H9" s="9">
        <f t="shared" si="4"/>
        <v>258.19589999999999</v>
      </c>
      <c r="I9" s="9">
        <f t="shared" si="4"/>
        <v>239.97050000000002</v>
      </c>
      <c r="J9" s="9">
        <f t="shared" si="4"/>
        <v>233.12199999999999</v>
      </c>
      <c r="K9" s="9">
        <f t="shared" si="4"/>
        <v>259.06909999999999</v>
      </c>
      <c r="L9" s="9">
        <f t="shared" si="4"/>
        <v>232.77680000000001</v>
      </c>
      <c r="M9" s="9">
        <f t="shared" si="4"/>
        <v>236.39300000000003</v>
      </c>
      <c r="N9" s="9">
        <f t="shared" si="4"/>
        <v>245.40509999999995</v>
      </c>
      <c r="O9" s="9">
        <f t="shared" si="4"/>
        <v>253.02570000000003</v>
      </c>
      <c r="P9" s="9">
        <f>SUM(D9:O9)</f>
        <v>3024.5380000000005</v>
      </c>
      <c r="Q9" s="9">
        <f t="shared" si="1"/>
        <v>234.03447000000051</v>
      </c>
      <c r="R9" s="9">
        <f t="shared" si="2"/>
        <v>8.3868186326931653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1223.70253</v>
      </c>
      <c r="D10" s="11">
        <v>143.226</v>
      </c>
      <c r="E10" s="11">
        <v>102.92500000000001</v>
      </c>
      <c r="F10" s="11">
        <v>101.5051</v>
      </c>
      <c r="G10" s="11">
        <v>106.8045</v>
      </c>
      <c r="H10" s="11">
        <v>105.6874</v>
      </c>
      <c r="I10" s="11">
        <v>105.6377</v>
      </c>
      <c r="J10" s="11">
        <v>106.0611</v>
      </c>
      <c r="K10" s="11">
        <v>117.74170000000001</v>
      </c>
      <c r="L10" s="11">
        <v>105.7512</v>
      </c>
      <c r="M10" s="11">
        <v>106.91270000000002</v>
      </c>
      <c r="N10" s="11">
        <v>114.09579999999998</v>
      </c>
      <c r="O10" s="11">
        <v>122.53800000000001</v>
      </c>
      <c r="P10" s="11">
        <f t="shared" ref="P10:P23" si="5">SUM(D10:O10)</f>
        <v>1338.8862000000001</v>
      </c>
      <c r="Q10" s="11">
        <f t="shared" si="1"/>
        <v>115.18367000000012</v>
      </c>
      <c r="R10" s="11">
        <f t="shared" si="2"/>
        <v>9.4127181382880778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1566.8009999999999</v>
      </c>
      <c r="D11" s="11">
        <v>145.1002</v>
      </c>
      <c r="E11" s="11">
        <v>150.14959999999999</v>
      </c>
      <c r="F11" s="11">
        <v>164.28100000000003</v>
      </c>
      <c r="G11" s="11">
        <v>152.58850000000001</v>
      </c>
      <c r="H11" s="11">
        <v>152.5085</v>
      </c>
      <c r="I11" s="11">
        <v>134.33280000000002</v>
      </c>
      <c r="J11" s="11">
        <v>127.06089999999999</v>
      </c>
      <c r="K11" s="11">
        <v>141.32739999999998</v>
      </c>
      <c r="L11" s="11">
        <v>127.02560000000001</v>
      </c>
      <c r="M11" s="11">
        <v>129.4803</v>
      </c>
      <c r="N11" s="11">
        <v>131.30929999999998</v>
      </c>
      <c r="O11" s="11">
        <v>130.48770000000002</v>
      </c>
      <c r="P11" s="11">
        <f t="shared" si="5"/>
        <v>1685.6517999999996</v>
      </c>
      <c r="Q11" s="11">
        <f t="shared" si="1"/>
        <v>118.85079999999971</v>
      </c>
      <c r="R11" s="11">
        <f t="shared" si="2"/>
        <v>7.5855708542437563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2225.8321000000001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618.97183000000007</v>
      </c>
      <c r="H12" s="9">
        <f t="shared" si="6"/>
        <v>298.7774</v>
      </c>
      <c r="I12" s="9">
        <f t="shared" si="6"/>
        <v>171.08590000000001</v>
      </c>
      <c r="J12" s="9">
        <f t="shared" si="6"/>
        <v>191.05059999999997</v>
      </c>
      <c r="K12" s="9">
        <f t="shared" si="6"/>
        <v>167.73830000000001</v>
      </c>
      <c r="L12" s="9">
        <f t="shared" si="6"/>
        <v>166.99189999999999</v>
      </c>
      <c r="M12" s="9">
        <f t="shared" si="6"/>
        <v>179.8083</v>
      </c>
      <c r="N12" s="9">
        <f t="shared" si="6"/>
        <v>174.7242</v>
      </c>
      <c r="O12" s="9">
        <f t="shared" si="6"/>
        <v>183.3811</v>
      </c>
      <c r="P12" s="9">
        <f>SUM(D12:O12)</f>
        <v>2782.2819100000006</v>
      </c>
      <c r="Q12" s="9">
        <f t="shared" si="1"/>
        <v>556.44981000000053</v>
      </c>
      <c r="R12" s="9">
        <f t="shared" si="2"/>
        <v>24.999630924542803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554.12360000000001</v>
      </c>
      <c r="D13" s="11">
        <v>11.09309</v>
      </c>
      <c r="E13" s="11">
        <v>24.447859999999999</v>
      </c>
      <c r="F13" s="11">
        <v>43.389600000000009</v>
      </c>
      <c r="G13" s="11">
        <v>445.39820000000003</v>
      </c>
      <c r="H13" s="11">
        <v>156.10559999999998</v>
      </c>
      <c r="I13" s="11">
        <v>28.357800000000005</v>
      </c>
      <c r="J13" s="11">
        <v>28.3751</v>
      </c>
      <c r="K13" s="11">
        <v>19.599799999999998</v>
      </c>
      <c r="L13" s="11">
        <v>23.6447</v>
      </c>
      <c r="M13" s="11">
        <v>28.958099999999998</v>
      </c>
      <c r="N13" s="11">
        <v>17.975600000000004</v>
      </c>
      <c r="O13" s="11">
        <v>25.699900000000003</v>
      </c>
      <c r="P13" s="11">
        <f t="shared" si="5"/>
        <v>853.04534999999987</v>
      </c>
      <c r="Q13" s="11">
        <f t="shared" si="1"/>
        <v>298.92174999999986</v>
      </c>
      <c r="R13" s="11">
        <f t="shared" si="2"/>
        <v>53.944959211266195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1096.3575000000001</v>
      </c>
      <c r="D14" s="11">
        <v>169.68359999999998</v>
      </c>
      <c r="E14" s="11">
        <v>85.822829999999996</v>
      </c>
      <c r="F14" s="11">
        <v>114.07220000000001</v>
      </c>
      <c r="G14" s="11">
        <v>115.03220000000002</v>
      </c>
      <c r="H14" s="11">
        <v>96.654899999999998</v>
      </c>
      <c r="I14" s="11">
        <v>95.926000000000002</v>
      </c>
      <c r="J14" s="11">
        <v>115.01457000000001</v>
      </c>
      <c r="K14" s="11">
        <v>96.936900000000009</v>
      </c>
      <c r="L14" s="11">
        <v>92.490700000000004</v>
      </c>
      <c r="M14" s="11">
        <v>96.733799999999988</v>
      </c>
      <c r="N14" s="11">
        <v>100.43629999999999</v>
      </c>
      <c r="O14" s="11">
        <v>97.273200000000003</v>
      </c>
      <c r="P14" s="11">
        <f t="shared" si="5"/>
        <v>1276.0772000000002</v>
      </c>
      <c r="Q14" s="11">
        <f t="shared" si="1"/>
        <v>179.7197000000001</v>
      </c>
      <c r="R14" s="11">
        <f t="shared" si="2"/>
        <v>16.392435861477676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575.351</v>
      </c>
      <c r="D15" s="11">
        <v>69.514200000000002</v>
      </c>
      <c r="E15" s="11">
        <v>56.945200000000007</v>
      </c>
      <c r="F15" s="11">
        <v>54.783799999999999</v>
      </c>
      <c r="G15" s="11">
        <v>58.541430000000005</v>
      </c>
      <c r="H15" s="11">
        <v>46.016900000000007</v>
      </c>
      <c r="I15" s="11">
        <v>46.802099999999989</v>
      </c>
      <c r="J15" s="11">
        <v>47.660929999999993</v>
      </c>
      <c r="K15" s="11">
        <v>51.201600000000006</v>
      </c>
      <c r="L15" s="11">
        <v>50.856499999999997</v>
      </c>
      <c r="M15" s="11">
        <v>54.116400000000006</v>
      </c>
      <c r="N15" s="11">
        <v>56.3123</v>
      </c>
      <c r="O15" s="11">
        <v>60.407999999999994</v>
      </c>
      <c r="P15" s="11">
        <f t="shared" si="5"/>
        <v>653.15936000000011</v>
      </c>
      <c r="Q15" s="11">
        <f t="shared" si="1"/>
        <v>77.808360000000107</v>
      </c>
      <c r="R15" s="11">
        <f t="shared" si="2"/>
        <v>13.523633399437927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60</v>
      </c>
      <c r="C16" s="9">
        <v>291.1617</v>
      </c>
      <c r="D16" s="9">
        <v>25.932299999999998</v>
      </c>
      <c r="E16" s="9">
        <v>24.208300000000001</v>
      </c>
      <c r="F16" s="9">
        <v>27.857200000000002</v>
      </c>
      <c r="G16" s="9">
        <v>22.442299999999999</v>
      </c>
      <c r="H16" s="9">
        <v>25.61</v>
      </c>
      <c r="I16" s="9">
        <v>26.09</v>
      </c>
      <c r="J16" s="9">
        <v>25.841900000000003</v>
      </c>
      <c r="K16" s="9">
        <v>27.5183</v>
      </c>
      <c r="L16" s="9">
        <v>28.040300000000002</v>
      </c>
      <c r="M16" s="9">
        <v>28.1769</v>
      </c>
      <c r="N16" s="9">
        <v>29.510699999999996</v>
      </c>
      <c r="O16" s="9">
        <v>27.498300000000004</v>
      </c>
      <c r="P16" s="9">
        <f t="shared" si="5"/>
        <v>318.72650000000004</v>
      </c>
      <c r="Q16" s="9">
        <f t="shared" si="1"/>
        <v>27.564800000000048</v>
      </c>
      <c r="R16" s="9">
        <f t="shared" si="2"/>
        <v>9.4671792340819714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225.21546000000001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20.093600000000002</v>
      </c>
      <c r="H17" s="9">
        <f t="shared" si="7"/>
        <v>18.656400000000001</v>
      </c>
      <c r="I17" s="9">
        <f t="shared" si="7"/>
        <v>18.586400000000001</v>
      </c>
      <c r="J17" s="9">
        <f t="shared" si="7"/>
        <v>18.023699999999998</v>
      </c>
      <c r="K17" s="9">
        <f t="shared" si="7"/>
        <v>18.247699999999998</v>
      </c>
      <c r="L17" s="9">
        <f t="shared" si="7"/>
        <v>18.756200000000003</v>
      </c>
      <c r="M17" s="9">
        <f t="shared" si="7"/>
        <v>17.248900000000003</v>
      </c>
      <c r="N17" s="9">
        <f t="shared" si="7"/>
        <v>19.374919999999999</v>
      </c>
      <c r="O17" s="9">
        <f t="shared" si="7"/>
        <v>17.863199999999999</v>
      </c>
      <c r="P17" s="9">
        <f>SUM(D17:O17)</f>
        <v>225.92092000000002</v>
      </c>
      <c r="Q17" s="9">
        <f t="shared" si="1"/>
        <v>0.70546000000001641</v>
      </c>
      <c r="R17" s="9">
        <f t="shared" si="2"/>
        <v>0.31323782124016547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39.607200000000006</v>
      </c>
      <c r="D18" s="11">
        <v>2.4078000000000004</v>
      </c>
      <c r="E18" s="11">
        <v>2.1638999999999995</v>
      </c>
      <c r="F18" s="11">
        <v>2.9337000000000004</v>
      </c>
      <c r="G18" s="11">
        <v>2.4413999999999998</v>
      </c>
      <c r="H18" s="11">
        <v>2.4457000000000004</v>
      </c>
      <c r="I18" s="11">
        <v>2.3550999999999997</v>
      </c>
      <c r="J18" s="11">
        <v>3.1378000000000004</v>
      </c>
      <c r="K18" s="11">
        <v>3.1293000000000002</v>
      </c>
      <c r="L18" s="11">
        <v>3.0696000000000003</v>
      </c>
      <c r="M18" s="11">
        <v>3.1715999999999998</v>
      </c>
      <c r="N18" s="11">
        <v>3.1499000000000001</v>
      </c>
      <c r="O18" s="11">
        <v>2.5728</v>
      </c>
      <c r="P18" s="11">
        <f t="shared" si="5"/>
        <v>32.9786</v>
      </c>
      <c r="Q18" s="11">
        <f t="shared" si="1"/>
        <v>-6.6286000000000058</v>
      </c>
      <c r="R18" s="11">
        <f t="shared" si="2"/>
        <v>-16.735846007796574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91.461659999999995</v>
      </c>
      <c r="D19" s="11">
        <v>11.1166</v>
      </c>
      <c r="E19" s="11">
        <v>8.321299999999999</v>
      </c>
      <c r="F19" s="11">
        <v>8.7373000000000012</v>
      </c>
      <c r="G19" s="11">
        <v>9.1352000000000011</v>
      </c>
      <c r="H19" s="11">
        <v>8.4426000000000023</v>
      </c>
      <c r="I19" s="11">
        <v>7.8908000000000005</v>
      </c>
      <c r="J19" s="11">
        <v>7.6216999999999997</v>
      </c>
      <c r="K19" s="11">
        <v>7.6148999999999996</v>
      </c>
      <c r="L19" s="11">
        <v>8.3716000000000008</v>
      </c>
      <c r="M19" s="11">
        <v>7.4573999999999998</v>
      </c>
      <c r="N19" s="11">
        <v>8.0504999999999995</v>
      </c>
      <c r="O19" s="11">
        <v>7.8993000000000011</v>
      </c>
      <c r="P19" s="11">
        <f t="shared" si="5"/>
        <v>100.65919999999998</v>
      </c>
      <c r="Q19" s="11">
        <f t="shared" si="1"/>
        <v>9.1975399999999894</v>
      </c>
      <c r="R19" s="11">
        <f t="shared" si="2"/>
        <v>10.056169984231634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26.833899999999996</v>
      </c>
      <c r="D20" s="11">
        <v>1.8991000000000002</v>
      </c>
      <c r="E20" s="11">
        <v>2.3765000000000001</v>
      </c>
      <c r="F20" s="11">
        <v>2.5428999999999995</v>
      </c>
      <c r="G20" s="11">
        <v>2.4763999999999995</v>
      </c>
      <c r="H20" s="11">
        <v>2.0818000000000003</v>
      </c>
      <c r="I20" s="11">
        <v>2.7476000000000003</v>
      </c>
      <c r="J20" s="11">
        <v>2.6158999999999999</v>
      </c>
      <c r="K20" s="11">
        <v>1.9443000000000001</v>
      </c>
      <c r="L20" s="11">
        <v>1.9078000000000002</v>
      </c>
      <c r="M20" s="11">
        <v>1.8492999999999999</v>
      </c>
      <c r="N20" s="11">
        <v>2.9380199999999994</v>
      </c>
      <c r="O20" s="11">
        <v>1.4825999999999999</v>
      </c>
      <c r="P20" s="11">
        <f t="shared" si="5"/>
        <v>26.862220000000001</v>
      </c>
      <c r="Q20" s="11">
        <f t="shared" si="1"/>
        <v>2.8320000000004342E-2</v>
      </c>
      <c r="R20" s="11">
        <f t="shared" si="2"/>
        <v>0.10553814391498942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61.493799999999993</v>
      </c>
      <c r="D21" s="11">
        <v>6.178399999999999</v>
      </c>
      <c r="E21" s="11">
        <v>4.8108999999999993</v>
      </c>
      <c r="F21" s="11">
        <v>5.1873000000000005</v>
      </c>
      <c r="G21" s="11">
        <v>5.9021000000000008</v>
      </c>
      <c r="H21" s="11">
        <v>5.5878999999999994</v>
      </c>
      <c r="I21" s="11">
        <v>5.4939999999999998</v>
      </c>
      <c r="J21" s="11">
        <v>4.5111000000000008</v>
      </c>
      <c r="K21" s="11">
        <v>5.4556999999999993</v>
      </c>
      <c r="L21" s="11">
        <v>5.2370999999999999</v>
      </c>
      <c r="M21" s="11">
        <v>4.6568000000000005</v>
      </c>
      <c r="N21" s="11">
        <v>5.0637999999999996</v>
      </c>
      <c r="O21" s="11">
        <v>5.7706999999999997</v>
      </c>
      <c r="P21" s="11">
        <f t="shared" si="5"/>
        <v>63.855799999999995</v>
      </c>
      <c r="Q21" s="11">
        <f t="shared" si="1"/>
        <v>2.3620000000000019</v>
      </c>
      <c r="R21" s="11">
        <f t="shared" si="2"/>
        <v>3.8410376330621983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1.3129000000000002</v>
      </c>
      <c r="D22" s="11">
        <v>0.11789999999999999</v>
      </c>
      <c r="E22" s="11">
        <v>0.1154</v>
      </c>
      <c r="F22" s="11">
        <v>0.16090000000000002</v>
      </c>
      <c r="G22" s="11">
        <v>0.13850000000000001</v>
      </c>
      <c r="H22" s="11">
        <v>9.8400000000000001E-2</v>
      </c>
      <c r="I22" s="11">
        <v>9.8899999999999988E-2</v>
      </c>
      <c r="J22" s="11">
        <v>0.13719999999999999</v>
      </c>
      <c r="K22" s="11">
        <v>0.10350000000000001</v>
      </c>
      <c r="L22" s="11">
        <v>0.1701</v>
      </c>
      <c r="M22" s="11">
        <v>0.11380000000000001</v>
      </c>
      <c r="N22" s="11">
        <v>0.17269999999999999</v>
      </c>
      <c r="O22" s="11">
        <v>0.13780000000000001</v>
      </c>
      <c r="P22" s="11">
        <f t="shared" si="5"/>
        <v>1.5650999999999999</v>
      </c>
      <c r="Q22" s="11">
        <f t="shared" si="1"/>
        <v>0.25219999999999976</v>
      </c>
      <c r="R22" s="11">
        <f t="shared" si="2"/>
        <v>19.209383806839799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4.5060000000000002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 t="shared" si="5"/>
        <v>0</v>
      </c>
      <c r="Q23" s="11">
        <f t="shared" si="1"/>
        <v>-4.5060000000000002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61.464590000000001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5.0250000000000004</v>
      </c>
      <c r="H24" s="9">
        <f t="shared" si="8"/>
        <v>5.8021000000000003</v>
      </c>
      <c r="I24" s="9">
        <f t="shared" si="8"/>
        <v>6.0311999999999992</v>
      </c>
      <c r="J24" s="9">
        <f t="shared" si="8"/>
        <v>6.0282299999999998</v>
      </c>
      <c r="K24" s="9">
        <f t="shared" si="8"/>
        <v>7.1853000000000007</v>
      </c>
      <c r="L24" s="9">
        <f t="shared" si="8"/>
        <v>6.1398999999999999</v>
      </c>
      <c r="M24" s="9">
        <f t="shared" si="8"/>
        <v>6.2030999999999992</v>
      </c>
      <c r="N24" s="9">
        <f t="shared" si="8"/>
        <v>6.2180999999999997</v>
      </c>
      <c r="O24" s="9">
        <f t="shared" si="8"/>
        <v>6.3524000000000003</v>
      </c>
      <c r="P24" s="9">
        <f>SUM(D24:O24)</f>
        <v>71.090289999999996</v>
      </c>
      <c r="Q24" s="9">
        <f t="shared" si="1"/>
        <v>9.6256999999999948</v>
      </c>
      <c r="R24" s="9">
        <f t="shared" si="2"/>
        <v>15.660561633942397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38.553600000000003</v>
      </c>
      <c r="D25" s="11">
        <v>3.36</v>
      </c>
      <c r="E25" s="11">
        <v>3.3041000000000005</v>
      </c>
      <c r="F25" s="11">
        <v>4.1062000000000003</v>
      </c>
      <c r="G25" s="11">
        <v>3.1964000000000001</v>
      </c>
      <c r="H25" s="11">
        <v>3.8180000000000001</v>
      </c>
      <c r="I25" s="11">
        <v>3.9597999999999995</v>
      </c>
      <c r="J25" s="11">
        <v>3.7364299999999999</v>
      </c>
      <c r="K25" s="11">
        <v>4.8819000000000008</v>
      </c>
      <c r="L25" s="11">
        <v>3.9544999999999999</v>
      </c>
      <c r="M25" s="11">
        <v>4.1251999999999995</v>
      </c>
      <c r="N25" s="11">
        <v>4.1442999999999994</v>
      </c>
      <c r="O25" s="11">
        <v>4.181</v>
      </c>
      <c r="P25" s="11">
        <f t="shared" ref="P25:P43" si="9">SUM(D25:O25)</f>
        <v>46.767830000000004</v>
      </c>
      <c r="Q25" s="11">
        <f t="shared" si="1"/>
        <v>8.2142300000000006</v>
      </c>
      <c r="R25" s="11">
        <f t="shared" si="2"/>
        <v>21.305999958499335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22.910990000000002</v>
      </c>
      <c r="D28" s="11">
        <v>1.60606</v>
      </c>
      <c r="E28" s="11">
        <v>1.6111999999999997</v>
      </c>
      <c r="F28" s="11">
        <v>2.1173999999999999</v>
      </c>
      <c r="G28" s="11">
        <v>1.8286</v>
      </c>
      <c r="H28" s="11">
        <v>1.9841</v>
      </c>
      <c r="I28" s="11">
        <v>2.0713999999999997</v>
      </c>
      <c r="J28" s="11">
        <v>2.2917999999999998</v>
      </c>
      <c r="K28" s="11">
        <v>2.3033999999999999</v>
      </c>
      <c r="L28" s="11">
        <v>2.1854</v>
      </c>
      <c r="M28" s="11">
        <v>2.0779000000000001</v>
      </c>
      <c r="N28" s="11">
        <v>2.0737999999999999</v>
      </c>
      <c r="O28" s="11">
        <v>2.1714000000000002</v>
      </c>
      <c r="P28" s="11">
        <f t="shared" si="9"/>
        <v>24.32246</v>
      </c>
      <c r="Q28" s="11">
        <f t="shared" si="1"/>
        <v>1.4114699999999978</v>
      </c>
      <c r="R28" s="11">
        <f t="shared" si="2"/>
        <v>6.1606678716196805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239.35759999999999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13.353999999999999</v>
      </c>
      <c r="H32" s="9">
        <f t="shared" si="11"/>
        <v>9.7775000000000016</v>
      </c>
      <c r="I32" s="9">
        <f t="shared" si="11"/>
        <v>10.194300000000002</v>
      </c>
      <c r="J32" s="9">
        <f t="shared" si="11"/>
        <v>10.0228</v>
      </c>
      <c r="K32" s="9">
        <f t="shared" si="11"/>
        <v>10.20083</v>
      </c>
      <c r="L32" s="9">
        <f t="shared" si="11"/>
        <v>10.375800000000002</v>
      </c>
      <c r="M32" s="9">
        <f t="shared" si="11"/>
        <v>10.333400000000003</v>
      </c>
      <c r="N32" s="9">
        <f t="shared" si="11"/>
        <v>14.775400000000001</v>
      </c>
      <c r="O32" s="9">
        <f t="shared" si="11"/>
        <v>14.522199999999998</v>
      </c>
      <c r="P32" s="9">
        <f>SUM(D32:O32)</f>
        <v>148.80252999999999</v>
      </c>
      <c r="Q32" s="9">
        <f t="shared" si="1"/>
        <v>-90.555070000000001</v>
      </c>
      <c r="R32" s="9">
        <f t="shared" si="2"/>
        <v>-37.832544276847699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11.256</v>
      </c>
      <c r="D33" s="11">
        <v>1.1173</v>
      </c>
      <c r="E33" s="11">
        <v>1.3667</v>
      </c>
      <c r="F33" s="11">
        <v>1.2764000000000002</v>
      </c>
      <c r="G33" s="11">
        <v>1.3413999999999999</v>
      </c>
      <c r="H33" s="11">
        <v>1.1194000000000002</v>
      </c>
      <c r="I33" s="11">
        <v>1.1956</v>
      </c>
      <c r="J33" s="11">
        <v>1.1116999999999999</v>
      </c>
      <c r="K33" s="11">
        <v>1.1803300000000001</v>
      </c>
      <c r="L33" s="11">
        <v>1.1987000000000001</v>
      </c>
      <c r="M33" s="11">
        <v>1.1498000000000002</v>
      </c>
      <c r="N33" s="11">
        <v>1.1577</v>
      </c>
      <c r="O33" s="11">
        <v>1.1077999999999999</v>
      </c>
      <c r="P33" s="11">
        <f t="shared" si="9"/>
        <v>14.32283</v>
      </c>
      <c r="Q33" s="11">
        <f t="shared" si="1"/>
        <v>3.0668299999999995</v>
      </c>
      <c r="R33" s="11">
        <f t="shared" si="2"/>
        <v>27.246179815209658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103.91630000000002</v>
      </c>
      <c r="D34" s="11">
        <v>10.097200000000001</v>
      </c>
      <c r="E34" s="11">
        <v>8.8727999999999998</v>
      </c>
      <c r="F34" s="11">
        <v>8.450800000000001</v>
      </c>
      <c r="G34" s="11">
        <v>9.7129999999999992</v>
      </c>
      <c r="H34" s="11">
        <v>8.658100000000001</v>
      </c>
      <c r="I34" s="11">
        <v>8.9987000000000013</v>
      </c>
      <c r="J34" s="11">
        <v>8.5989000000000004</v>
      </c>
      <c r="K34" s="11">
        <v>9.0205000000000002</v>
      </c>
      <c r="L34" s="11">
        <v>9.1771000000000011</v>
      </c>
      <c r="M34" s="11">
        <v>8.4652000000000012</v>
      </c>
      <c r="N34" s="11">
        <v>8.9821000000000009</v>
      </c>
      <c r="O34" s="11">
        <v>8.9649999999999999</v>
      </c>
      <c r="P34" s="11">
        <f t="shared" si="9"/>
        <v>107.99939999999999</v>
      </c>
      <c r="Q34" s="11">
        <f t="shared" si="1"/>
        <v>4.0830999999999733</v>
      </c>
      <c r="R34" s="11">
        <f t="shared" si="2"/>
        <v>3.9292199587552408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48.651299999999999</v>
      </c>
      <c r="D35" s="11">
        <v>5.0533999999999999</v>
      </c>
      <c r="E35" s="11">
        <v>4.4731999999999994</v>
      </c>
      <c r="F35" s="11">
        <v>4.2321</v>
      </c>
      <c r="G35" s="11">
        <v>1.9932000000000001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0.40620000000000006</v>
      </c>
      <c r="N35" s="11">
        <v>4.6356000000000002</v>
      </c>
      <c r="O35" s="11">
        <v>4.4493999999999998</v>
      </c>
      <c r="P35" s="11">
        <f t="shared" si="9"/>
        <v>25.243099999999998</v>
      </c>
      <c r="Q35" s="11">
        <f t="shared" si="1"/>
        <v>-23.408200000000001</v>
      </c>
      <c r="R35" s="11">
        <f t="shared" si="2"/>
        <v>-48.114233329839081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0</v>
      </c>
      <c r="F36" s="11">
        <v>0.30640000000000006</v>
      </c>
      <c r="G36" s="11">
        <v>0.30640000000000006</v>
      </c>
      <c r="H36" s="11">
        <v>0</v>
      </c>
      <c r="I36" s="11">
        <v>0</v>
      </c>
      <c r="J36" s="11">
        <v>0.31219999999999998</v>
      </c>
      <c r="K36" s="11">
        <v>0</v>
      </c>
      <c r="L36" s="11">
        <v>0</v>
      </c>
      <c r="M36" s="11">
        <v>0.31219999999999998</v>
      </c>
      <c r="N36" s="11">
        <v>0</v>
      </c>
      <c r="O36" s="11">
        <v>0</v>
      </c>
      <c r="P36" s="11">
        <f t="shared" si="9"/>
        <v>1.2372000000000001</v>
      </c>
      <c r="Q36" s="11">
        <f t="shared" si="1"/>
        <v>0.37730000000000008</v>
      </c>
      <c r="R36" s="11">
        <f t="shared" si="2"/>
        <v>43.877195022677064</v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f t="shared" si="9"/>
        <v>0</v>
      </c>
      <c r="Q38" s="11">
        <f t="shared" si="1"/>
        <v>-0.60589999999999988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f t="shared" si="9"/>
        <v>0</v>
      </c>
      <c r="Q39" s="11">
        <f t="shared" si="1"/>
        <v>-74.068199999999976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230.62896000000003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13.558800000000002</v>
      </c>
      <c r="H40" s="6">
        <f t="shared" si="12"/>
        <v>18.5974</v>
      </c>
      <c r="I40" s="6">
        <f t="shared" si="12"/>
        <v>17.528800000000004</v>
      </c>
      <c r="J40" s="6">
        <f t="shared" si="12"/>
        <v>31.106800000000003</v>
      </c>
      <c r="K40" s="6">
        <f t="shared" si="12"/>
        <v>12.9277</v>
      </c>
      <c r="L40" s="6">
        <f t="shared" si="12"/>
        <v>11.2958</v>
      </c>
      <c r="M40" s="6">
        <f t="shared" si="12"/>
        <v>12.176900000000003</v>
      </c>
      <c r="N40" s="6">
        <f t="shared" si="12"/>
        <v>14.553900000000004</v>
      </c>
      <c r="O40" s="6">
        <f t="shared" si="12"/>
        <v>16.452500000000001</v>
      </c>
      <c r="P40" s="6">
        <f>SUM(D40:O40)</f>
        <v>209.39214999999996</v>
      </c>
      <c r="Q40" s="6">
        <f t="shared" si="1"/>
        <v>-21.236810000000077</v>
      </c>
      <c r="R40" s="6">
        <f t="shared" si="2"/>
        <v>-9.2082147879434011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46.067399999999999</v>
      </c>
      <c r="D41" s="11">
        <v>4.6139999999999999</v>
      </c>
      <c r="E41" s="11">
        <v>2.8494999999999999</v>
      </c>
      <c r="F41" s="11">
        <v>3.6576999999999997</v>
      </c>
      <c r="G41" s="11">
        <v>1.6887999999999996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0.36290000000000006</v>
      </c>
      <c r="N41" s="11">
        <v>4.0934999999999997</v>
      </c>
      <c r="O41" s="11">
        <v>3.9470999999999998</v>
      </c>
      <c r="P41" s="11">
        <f t="shared" si="9"/>
        <v>21.213499999999996</v>
      </c>
      <c r="Q41" s="11">
        <f t="shared" si="1"/>
        <v>-24.853900000000003</v>
      </c>
      <c r="R41" s="11">
        <f t="shared" si="2"/>
        <v>-53.951167202837588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10.61964</v>
      </c>
      <c r="D42" s="11">
        <v>0.60921999999999998</v>
      </c>
      <c r="E42" s="11">
        <v>0.50611000000000006</v>
      </c>
      <c r="F42" s="11">
        <v>0.59660000000000013</v>
      </c>
      <c r="G42" s="11">
        <v>0.52660000000000018</v>
      </c>
      <c r="H42" s="11">
        <v>0.61260000000000003</v>
      </c>
      <c r="I42" s="11">
        <v>0.61820000000000008</v>
      </c>
      <c r="J42" s="11">
        <v>0.52500000000000002</v>
      </c>
      <c r="K42" s="11">
        <v>0.47589999999999999</v>
      </c>
      <c r="L42" s="11">
        <v>0.44269999999999998</v>
      </c>
      <c r="M42" s="11">
        <v>0.47740000000000005</v>
      </c>
      <c r="N42" s="11">
        <v>0.5202</v>
      </c>
      <c r="O42" s="11">
        <v>0.91949999999999998</v>
      </c>
      <c r="P42" s="11">
        <f t="shared" si="9"/>
        <v>6.8300300000000007</v>
      </c>
      <c r="Q42" s="11">
        <f t="shared" si="1"/>
        <v>-3.7896099999999997</v>
      </c>
      <c r="R42" s="11">
        <f t="shared" si="2"/>
        <v>-35.684919639460468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173.94192000000004</v>
      </c>
      <c r="D43" s="11">
        <v>12.932279999999999</v>
      </c>
      <c r="E43" s="11">
        <v>11.573740000000001</v>
      </c>
      <c r="F43" s="11">
        <v>23.854399999999998</v>
      </c>
      <c r="G43" s="11">
        <v>11.343400000000001</v>
      </c>
      <c r="H43" s="11">
        <v>17.9848</v>
      </c>
      <c r="I43" s="11">
        <v>16.910600000000002</v>
      </c>
      <c r="J43" s="11">
        <v>30.581800000000005</v>
      </c>
      <c r="K43" s="11">
        <v>12.4518</v>
      </c>
      <c r="L43" s="11">
        <v>10.8531</v>
      </c>
      <c r="M43" s="11">
        <v>11.336600000000002</v>
      </c>
      <c r="N43" s="11">
        <v>9.9402000000000044</v>
      </c>
      <c r="O43" s="11">
        <v>11.585900000000002</v>
      </c>
      <c r="P43" s="11">
        <f t="shared" si="9"/>
        <v>181.34862000000004</v>
      </c>
      <c r="Q43" s="11">
        <f t="shared" si="1"/>
        <v>7.4067000000000007</v>
      </c>
      <c r="R43" s="11">
        <f t="shared" si="2"/>
        <v>4.258145477524911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63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2" t="s">
        <v>66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J12 H12 F12 G12 I12 K12:O12 E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zoomScaleSheetLayoutView="80" workbookViewId="0">
      <selection activeCell="U7" sqref="U6:U7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3" style="2" customWidth="1"/>
    <col min="4" max="4" width="13.140625" style="2" customWidth="1"/>
    <col min="5" max="5" width="13" style="2" customWidth="1"/>
    <col min="6" max="6" width="14.85546875" style="2" customWidth="1"/>
    <col min="7" max="7" width="11.140625" style="2" customWidth="1"/>
    <col min="8" max="8" width="15" style="2" customWidth="1"/>
    <col min="9" max="9" width="11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7" t="s">
        <v>65</v>
      </c>
      <c r="C2" s="37"/>
      <c r="D2" s="37"/>
      <c r="E2" s="37"/>
      <c r="F2" s="37"/>
      <c r="G2" s="37"/>
      <c r="H2" s="37"/>
      <c r="I2" s="37"/>
      <c r="J2" s="1"/>
      <c r="K2" s="1"/>
    </row>
    <row r="3" spans="1:19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33" customHeight="1" x14ac:dyDescent="0.2">
      <c r="A5" s="1"/>
      <c r="B5" s="38" t="s">
        <v>1</v>
      </c>
      <c r="C5" s="17" t="s">
        <v>2</v>
      </c>
      <c r="D5" s="17" t="s">
        <v>44</v>
      </c>
      <c r="E5" s="17" t="s">
        <v>43</v>
      </c>
      <c r="F5" s="43" t="s">
        <v>45</v>
      </c>
      <c r="G5" s="44"/>
      <c r="H5" s="45" t="s">
        <v>46</v>
      </c>
      <c r="I5" s="45"/>
      <c r="J5" s="1"/>
      <c r="K5" s="1"/>
      <c r="L5" s="1"/>
      <c r="M5" s="1"/>
    </row>
    <row r="6" spans="1:19" ht="30.75" customHeight="1" x14ac:dyDescent="0.2">
      <c r="A6" s="1"/>
      <c r="B6" s="38"/>
      <c r="C6" s="3" t="s">
        <v>62</v>
      </c>
      <c r="D6" s="3" t="s">
        <v>62</v>
      </c>
      <c r="E6" s="3" t="s">
        <v>62</v>
      </c>
      <c r="F6" s="18" t="s">
        <v>42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40</v>
      </c>
      <c r="C7" s="5">
        <f>+C8+C40</f>
        <v>6064.1639399999995</v>
      </c>
      <c r="D7" s="5">
        <f>+D8+D40</f>
        <v>6736.8931032820628</v>
      </c>
      <c r="E7" s="5">
        <f>+E8+E40</f>
        <v>6780.7522999999992</v>
      </c>
      <c r="F7" s="6">
        <f t="shared" ref="F7:F43" si="0">+E7-D7</f>
        <v>43.859196717936356</v>
      </c>
      <c r="G7" s="6">
        <f t="shared" ref="G7:G43" si="1">IF(ISNUMBER(+F7/D7*100), +F7/D7*100, "")</f>
        <v>0.6510300229725946</v>
      </c>
      <c r="H7" s="6">
        <f t="shared" ref="H7:H43" si="2">+E7-C7</f>
        <v>716.58835999999974</v>
      </c>
      <c r="I7" s="6">
        <f t="shared" ref="I7:I43" si="3">IF(ISNUMBER(+H7/C7*100), +H7/C7*100, "")</f>
        <v>11.816770903459444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5833.5349799999995</v>
      </c>
      <c r="D8" s="6">
        <f>+D9+D12+D16+D17+D24+D32</f>
        <v>6318.2396722820631</v>
      </c>
      <c r="E8" s="6">
        <f>+E9+E12+E16+E17+E24+E32</f>
        <v>6571.3601499999995</v>
      </c>
      <c r="F8" s="6">
        <f t="shared" si="0"/>
        <v>253.12047771793641</v>
      </c>
      <c r="G8" s="6">
        <f t="shared" si="1"/>
        <v>4.0061867046349748</v>
      </c>
      <c r="H8" s="6">
        <f t="shared" si="2"/>
        <v>737.82517000000007</v>
      </c>
      <c r="I8" s="6">
        <f t="shared" si="3"/>
        <v>12.647994269848366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2790.50353</v>
      </c>
      <c r="D9" s="9">
        <f>SUM(D10:D11)</f>
        <v>3030.5763150000007</v>
      </c>
      <c r="E9" s="9">
        <f>SUM(E10:E11)</f>
        <v>3024.5380000000005</v>
      </c>
      <c r="F9" s="9">
        <f t="shared" si="0"/>
        <v>-6.0383150000002388</v>
      </c>
      <c r="G9" s="9">
        <f t="shared" si="1"/>
        <v>-0.19924642617027238</v>
      </c>
      <c r="H9" s="9">
        <f t="shared" si="2"/>
        <v>234.03447000000051</v>
      </c>
      <c r="I9" s="9">
        <f t="shared" si="3"/>
        <v>8.3868186326931653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1223.70253</v>
      </c>
      <c r="D10" s="11">
        <v>1343.8473220000005</v>
      </c>
      <c r="E10" s="11">
        <v>1338.8861999999999</v>
      </c>
      <c r="F10" s="11">
        <f t="shared" si="0"/>
        <v>-4.9611220000006142</v>
      </c>
      <c r="G10" s="11">
        <f t="shared" si="1"/>
        <v>-0.36917303913789484</v>
      </c>
      <c r="H10" s="11">
        <f t="shared" si="2"/>
        <v>115.18366999999989</v>
      </c>
      <c r="I10" s="11">
        <f t="shared" si="3"/>
        <v>9.41271813828806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1566.8009999999999</v>
      </c>
      <c r="D11" s="11">
        <v>1686.7289930000002</v>
      </c>
      <c r="E11" s="11">
        <v>1685.6518000000003</v>
      </c>
      <c r="F11" s="11">
        <f t="shared" si="0"/>
        <v>-1.077192999999852</v>
      </c>
      <c r="G11" s="11">
        <f t="shared" si="1"/>
        <v>-6.3862837745141662E-2</v>
      </c>
      <c r="H11" s="11">
        <f t="shared" si="2"/>
        <v>118.85080000000039</v>
      </c>
      <c r="I11" s="11">
        <f t="shared" si="3"/>
        <v>7.585570854243799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2225.8321000000001</v>
      </c>
      <c r="D12" s="9">
        <f>SUM(D13:D15)</f>
        <v>2531.1095672800002</v>
      </c>
      <c r="E12" s="9">
        <f>SUM(E13:E15)</f>
        <v>2782.2819100000002</v>
      </c>
      <c r="F12" s="9">
        <f t="shared" si="0"/>
        <v>251.17234271999996</v>
      </c>
      <c r="G12" s="9">
        <f t="shared" si="1"/>
        <v>9.9234085306673094</v>
      </c>
      <c r="H12" s="9">
        <f t="shared" si="2"/>
        <v>556.44981000000007</v>
      </c>
      <c r="I12" s="9">
        <f t="shared" si="3"/>
        <v>24.999630924542785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554.12360000000001</v>
      </c>
      <c r="D13" s="11">
        <v>622.46881468891013</v>
      </c>
      <c r="E13" s="11">
        <v>853.04534999999998</v>
      </c>
      <c r="F13" s="11">
        <f t="shared" si="0"/>
        <v>230.57653531108986</v>
      </c>
      <c r="G13" s="11">
        <f t="shared" si="1"/>
        <v>37.042262980889184</v>
      </c>
      <c r="H13" s="11">
        <f t="shared" si="2"/>
        <v>298.92174999999997</v>
      </c>
      <c r="I13" s="11">
        <f t="shared" si="3"/>
        <v>53.944959211266216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1096.3575000000001</v>
      </c>
      <c r="D14" s="11">
        <v>1265.220390932978</v>
      </c>
      <c r="E14" s="11">
        <v>1276.0771999999999</v>
      </c>
      <c r="F14" s="11">
        <f t="shared" si="0"/>
        <v>10.856809067021914</v>
      </c>
      <c r="G14" s="11">
        <f t="shared" si="1"/>
        <v>0.85809627672978495</v>
      </c>
      <c r="H14" s="11">
        <f t="shared" si="2"/>
        <v>179.71969999999988</v>
      </c>
      <c r="I14" s="11">
        <f t="shared" si="3"/>
        <v>16.392435861477654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575.351</v>
      </c>
      <c r="D15" s="11">
        <v>643.42036165811203</v>
      </c>
      <c r="E15" s="11">
        <v>653.15936000000011</v>
      </c>
      <c r="F15" s="11">
        <f t="shared" si="0"/>
        <v>9.7389983418880774</v>
      </c>
      <c r="G15" s="11">
        <f t="shared" si="1"/>
        <v>1.5136291796533157</v>
      </c>
      <c r="H15" s="11">
        <f t="shared" si="2"/>
        <v>77.808360000000107</v>
      </c>
      <c r="I15" s="11">
        <f t="shared" si="3"/>
        <v>13.523633399437927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41</v>
      </c>
      <c r="C16" s="9">
        <v>291.1617</v>
      </c>
      <c r="D16" s="9">
        <v>311.63071200000013</v>
      </c>
      <c r="E16" s="9">
        <v>318.72649999999993</v>
      </c>
      <c r="F16" s="9">
        <f t="shared" si="0"/>
        <v>7.0957879999997999</v>
      </c>
      <c r="G16" s="9">
        <f t="shared" si="1"/>
        <v>2.2769861014211581</v>
      </c>
      <c r="H16" s="9">
        <f t="shared" si="2"/>
        <v>27.564799999999934</v>
      </c>
      <c r="I16" s="9">
        <f t="shared" si="3"/>
        <v>9.4671792340819323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225.21546000000001</v>
      </c>
      <c r="D17" s="9">
        <f>SUM(D18:D23)</f>
        <v>265.030843</v>
      </c>
      <c r="E17" s="9">
        <f>SUM(E18:E23)</f>
        <v>225.92092000000002</v>
      </c>
      <c r="F17" s="9">
        <f t="shared" si="0"/>
        <v>-39.109922999999981</v>
      </c>
      <c r="G17" s="9">
        <f t="shared" si="1"/>
        <v>-14.756743991490826</v>
      </c>
      <c r="H17" s="9">
        <f t="shared" si="2"/>
        <v>0.70546000000001641</v>
      </c>
      <c r="I17" s="9">
        <f t="shared" si="3"/>
        <v>0.31323782124016547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39.607200000000006</v>
      </c>
      <c r="D18" s="11">
        <v>37.457831999999989</v>
      </c>
      <c r="E18" s="11">
        <v>32.9786</v>
      </c>
      <c r="F18" s="11">
        <f t="shared" si="0"/>
        <v>-4.479231999999989</v>
      </c>
      <c r="G18" s="11">
        <f t="shared" si="1"/>
        <v>-11.958065271903591</v>
      </c>
      <c r="H18" s="11">
        <f t="shared" si="2"/>
        <v>-6.6286000000000058</v>
      </c>
      <c r="I18" s="11">
        <f t="shared" si="3"/>
        <v>-16.735846007796574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91.461659999999995</v>
      </c>
      <c r="D19" s="11">
        <v>116.01113999999998</v>
      </c>
      <c r="E19" s="11">
        <v>100.65920000000001</v>
      </c>
      <c r="F19" s="11">
        <f t="shared" si="0"/>
        <v>-15.351939999999971</v>
      </c>
      <c r="G19" s="11">
        <f t="shared" si="1"/>
        <v>-13.233160194788166</v>
      </c>
      <c r="H19" s="11">
        <f t="shared" si="2"/>
        <v>9.1975400000000178</v>
      </c>
      <c r="I19" s="11">
        <f t="shared" si="3"/>
        <v>10.056169984231664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26.833899999999996</v>
      </c>
      <c r="D20" s="11">
        <v>39.104957999999996</v>
      </c>
      <c r="E20" s="11">
        <v>26.862220000000001</v>
      </c>
      <c r="F20" s="11">
        <f t="shared" si="0"/>
        <v>-12.242737999999996</v>
      </c>
      <c r="G20" s="11">
        <f t="shared" si="1"/>
        <v>-31.307380511698788</v>
      </c>
      <c r="H20" s="11">
        <f t="shared" si="2"/>
        <v>2.8320000000004342E-2</v>
      </c>
      <c r="I20" s="11">
        <f t="shared" si="3"/>
        <v>0.10553814391498942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61.493799999999993</v>
      </c>
      <c r="D21" s="11">
        <v>63.663837000000001</v>
      </c>
      <c r="E21" s="11">
        <v>63.855799999999988</v>
      </c>
      <c r="F21" s="11">
        <f t="shared" si="0"/>
        <v>0.19196299999998701</v>
      </c>
      <c r="G21" s="11">
        <f t="shared" si="1"/>
        <v>0.30152596677449239</v>
      </c>
      <c r="H21" s="11">
        <f t="shared" si="2"/>
        <v>2.3619999999999948</v>
      </c>
      <c r="I21" s="11">
        <f t="shared" si="3"/>
        <v>3.8410376330621867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1.3129000000000002</v>
      </c>
      <c r="D22" s="11">
        <v>1.459103</v>
      </c>
      <c r="E22" s="11">
        <v>1.5650999999999999</v>
      </c>
      <c r="F22" s="11">
        <f t="shared" si="0"/>
        <v>0.1059969999999999</v>
      </c>
      <c r="G22" s="11">
        <f t="shared" si="1"/>
        <v>7.2645317020114337</v>
      </c>
      <c r="H22" s="11">
        <f t="shared" si="2"/>
        <v>0.25219999999999976</v>
      </c>
      <c r="I22" s="11">
        <f t="shared" si="3"/>
        <v>19.209383806839799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4.5060000000000002</v>
      </c>
      <c r="D23" s="11">
        <v>7.3339729999999994</v>
      </c>
      <c r="E23" s="11">
        <v>0</v>
      </c>
      <c r="F23" s="11">
        <f t="shared" si="0"/>
        <v>-7.3339729999999994</v>
      </c>
      <c r="G23" s="11">
        <f t="shared" si="1"/>
        <v>-100</v>
      </c>
      <c r="H23" s="11">
        <f t="shared" si="2"/>
        <v>-4.5060000000000002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61.464590000000001</v>
      </c>
      <c r="D24" s="9">
        <f>SUM(D25:D29)</f>
        <v>67.236304000000018</v>
      </c>
      <c r="E24" s="9">
        <f>SUM(E25:E29)</f>
        <v>71.09029000000001</v>
      </c>
      <c r="F24" s="9">
        <f t="shared" si="0"/>
        <v>3.8539859999999919</v>
      </c>
      <c r="G24" s="9">
        <f t="shared" si="1"/>
        <v>5.7320015686763366</v>
      </c>
      <c r="H24" s="9">
        <f t="shared" si="2"/>
        <v>9.625700000000009</v>
      </c>
      <c r="I24" s="9">
        <f t="shared" si="3"/>
        <v>15.660561633942418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38.553600000000003</v>
      </c>
      <c r="D25" s="11">
        <v>43.772866000000008</v>
      </c>
      <c r="E25" s="11">
        <v>46.767830000000004</v>
      </c>
      <c r="F25" s="11">
        <f t="shared" si="0"/>
        <v>2.994963999999996</v>
      </c>
      <c r="G25" s="11">
        <f t="shared" si="1"/>
        <v>6.8420559896626267</v>
      </c>
      <c r="H25" s="11">
        <f t="shared" si="2"/>
        <v>8.2142300000000006</v>
      </c>
      <c r="I25" s="11">
        <f t="shared" si="3"/>
        <v>21.305999958499335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22.910990000000002</v>
      </c>
      <c r="D28" s="11">
        <v>23.463438000000007</v>
      </c>
      <c r="E28" s="11">
        <v>24.322460000000003</v>
      </c>
      <c r="F28" s="11">
        <f t="shared" si="0"/>
        <v>0.85902199999999596</v>
      </c>
      <c r="G28" s="11">
        <f t="shared" si="1"/>
        <v>3.6611088281265332</v>
      </c>
      <c r="H28" s="11">
        <f t="shared" si="2"/>
        <v>1.4114700000000013</v>
      </c>
      <c r="I28" s="11">
        <f t="shared" si="3"/>
        <v>6.1606678716196956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239.35759999999999</v>
      </c>
      <c r="D32" s="9">
        <f>SUM(D33:D39)</f>
        <v>112.65593100206175</v>
      </c>
      <c r="E32" s="9">
        <f>SUM(E33:E39)</f>
        <v>148.80253000000002</v>
      </c>
      <c r="F32" s="9">
        <f t="shared" si="0"/>
        <v>36.14659899793827</v>
      </c>
      <c r="G32" s="9">
        <f t="shared" si="1"/>
        <v>32.085837537729581</v>
      </c>
      <c r="H32" s="9">
        <f t="shared" si="2"/>
        <v>-90.555069999999972</v>
      </c>
      <c r="I32" s="9">
        <f t="shared" si="3"/>
        <v>-37.832544276847685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11.256</v>
      </c>
      <c r="D33" s="11">
        <v>12.276188002061755</v>
      </c>
      <c r="E33" s="11">
        <v>14.322830000000002</v>
      </c>
      <c r="F33" s="11">
        <f t="shared" si="0"/>
        <v>2.0466419979382469</v>
      </c>
      <c r="G33" s="11">
        <f t="shared" si="1"/>
        <v>16.671641046834072</v>
      </c>
      <c r="H33" s="11">
        <f t="shared" si="2"/>
        <v>3.0668300000000013</v>
      </c>
      <c r="I33" s="11">
        <f t="shared" si="3"/>
        <v>27.246179815209675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103.91630000000002</v>
      </c>
      <c r="D34" s="11">
        <v>100.37974299999999</v>
      </c>
      <c r="E34" s="11">
        <v>107.99940000000001</v>
      </c>
      <c r="F34" s="11">
        <f t="shared" si="0"/>
        <v>7.6196570000000179</v>
      </c>
      <c r="G34" s="11">
        <f t="shared" si="1"/>
        <v>7.5908313493092114</v>
      </c>
      <c r="H34" s="11">
        <f t="shared" si="2"/>
        <v>4.0830999999999875</v>
      </c>
      <c r="I34" s="11">
        <f t="shared" si="3"/>
        <v>3.929219958755255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48.651299999999999</v>
      </c>
      <c r="D35" s="11">
        <v>0</v>
      </c>
      <c r="E35" s="11">
        <v>25.243099999999998</v>
      </c>
      <c r="F35" s="11">
        <f t="shared" si="0"/>
        <v>25.243099999999998</v>
      </c>
      <c r="G35" s="11" t="str">
        <f t="shared" si="1"/>
        <v/>
      </c>
      <c r="H35" s="11">
        <f t="shared" si="2"/>
        <v>-23.408200000000001</v>
      </c>
      <c r="I35" s="11">
        <f t="shared" si="3"/>
        <v>-48.114233329839081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0.8599</v>
      </c>
      <c r="D36" s="11">
        <v>0</v>
      </c>
      <c r="E36" s="11">
        <v>1.2372000000000001</v>
      </c>
      <c r="F36" s="11">
        <f t="shared" si="0"/>
        <v>1.2372000000000001</v>
      </c>
      <c r="G36" s="11" t="str">
        <f t="shared" si="1"/>
        <v/>
      </c>
      <c r="H36" s="11">
        <f t="shared" si="2"/>
        <v>0.37730000000000008</v>
      </c>
      <c r="I36" s="11">
        <f t="shared" si="3"/>
        <v>43.877195022677064</v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0.60589999999999988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-0.60589999999999988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74.068199999999976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-74.068199999999976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230.62896000000003</v>
      </c>
      <c r="D40" s="6">
        <f>SUM(D41:D43)</f>
        <v>418.65343100000007</v>
      </c>
      <c r="E40" s="6">
        <f>SUM(E41:E43)</f>
        <v>209.39214999999999</v>
      </c>
      <c r="F40" s="6">
        <f t="shared" si="0"/>
        <v>-209.26128100000008</v>
      </c>
      <c r="G40" s="6">
        <f t="shared" si="1"/>
        <v>-49.984370246329128</v>
      </c>
      <c r="H40" s="6">
        <f t="shared" si="2"/>
        <v>-21.236810000000048</v>
      </c>
      <c r="I40" s="6">
        <f t="shared" si="3"/>
        <v>-9.2082147879433887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46.067399999999999</v>
      </c>
      <c r="D41" s="11">
        <v>16.571425000000001</v>
      </c>
      <c r="E41" s="11">
        <v>21.2135</v>
      </c>
      <c r="F41" s="11">
        <f t="shared" si="0"/>
        <v>4.6420749999999984</v>
      </c>
      <c r="G41" s="11">
        <f t="shared" si="1"/>
        <v>28.012527588906792</v>
      </c>
      <c r="H41" s="11">
        <f t="shared" si="2"/>
        <v>-24.853899999999999</v>
      </c>
      <c r="I41" s="11">
        <f t="shared" si="3"/>
        <v>-53.951167202837581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10.61964</v>
      </c>
      <c r="D42" s="11"/>
      <c r="E42" s="11">
        <v>6.8300299999999989</v>
      </c>
      <c r="F42" s="11">
        <f t="shared" si="0"/>
        <v>6.8300299999999989</v>
      </c>
      <c r="G42" s="11" t="str">
        <f t="shared" si="1"/>
        <v/>
      </c>
      <c r="H42" s="11">
        <f t="shared" si="2"/>
        <v>-3.7896100000000015</v>
      </c>
      <c r="I42" s="11">
        <f t="shared" si="3"/>
        <v>-35.684919639460482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173.94192000000004</v>
      </c>
      <c r="D43" s="11">
        <v>402.08200600000009</v>
      </c>
      <c r="E43" s="11">
        <v>181.34861999999998</v>
      </c>
      <c r="F43" s="11">
        <f t="shared" si="0"/>
        <v>-220.73338600000011</v>
      </c>
      <c r="G43" s="11">
        <f t="shared" si="1"/>
        <v>-54.897603649540102</v>
      </c>
      <c r="H43" s="11">
        <f t="shared" si="2"/>
        <v>7.4066999999999439</v>
      </c>
      <c r="I43" s="11">
        <f t="shared" si="3"/>
        <v>4.258145477524879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63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2" t="s">
        <v>66</v>
      </c>
      <c r="C48" s="42"/>
      <c r="D48" s="42"/>
      <c r="E48" s="42"/>
      <c r="F48" s="42"/>
      <c r="G48" s="42"/>
      <c r="H48" s="42"/>
      <c r="I48" s="42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59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2022-03-01T21:41:33Z</cp:lastPrinted>
  <dcterms:created xsi:type="dcterms:W3CDTF">2022-01-04T19:07:22Z</dcterms:created>
  <dcterms:modified xsi:type="dcterms:W3CDTF">2023-02-17T20:49:17Z</dcterms:modified>
</cp:coreProperties>
</file>