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13D91F9B-5DA2-47EF-A06E-AEDDBC001E76}" xr6:coauthVersionLast="36" xr6:coauthVersionMax="36" xr10:uidLastSave="{00000000-0000-0000-0000-000000000000}"/>
  <bookViews>
    <workbookView xWindow="0" yWindow="0" windowWidth="28800" windowHeight="13620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 s="1"/>
  <c r="C17" i="10"/>
  <c r="C12" i="10"/>
  <c r="C9" i="10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V32" i="10"/>
  <c r="V12" i="10"/>
  <c r="M8" i="11" l="1"/>
  <c r="V24" i="10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<sst xmlns="http://schemas.openxmlformats.org/spreadsheetml/2006/main" count="115" uniqueCount="67">
  <si>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</si>
  <si>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</si>
  <si>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</si>
  <si>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</si>
  <si>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</si>
  <si>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</si>
  <si>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</si>
  <si>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</si>
  <si>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</si>
  <si>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</si>
  <si>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</si>
  <si>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</si>
  <si>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</si>
  <si>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</si>
  <si>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</si>
  <si>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</si>
  <si>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</si>
  <si>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</si>
  <si>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</si>
  <si>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</si>
  <si>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</si>
  <si>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</si>
  <si>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</si>
  <si>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</si>
  <si>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</si>
  <si>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</si>
  <si>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</si>
  <si>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</si>
  <si>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</si>
  <si>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</si>
  <si>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</si>
  <si>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</si>
  <si>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</si>
  <si>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</si>
  <si>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</si>
  <si>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</si>
  <si>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</si>
  <si>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</si>
  <si>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</si>
  <si>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</si>
  <si>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</si>
  <si>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</si>
  <si>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</si>
  <si>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</si>
  <si>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</si>
  <si>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</si>
  <si>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</si>
  <si>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</si>
  <si>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</si>
  <si>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</si>
  <si>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</si>
  <si>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</si>
  <si>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</si>
  <si>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</si>
  <si>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</si>
  <si>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</si>
  <si>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</si>
  <si>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</si>
  <si>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</si>
  <si>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</si>
  <si>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</si>
  <si>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</si>
  <si>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</si>
  <si>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30 Sep.</t>
  </si>
  <si>
    <t xml:space="preserve">COMPARATIVO ACUMULADO AL 30 DE SEPTIEMBRE DE 2022, VRS EJECUTADO  2021 Y PRESUPUESTO 2022 </t>
  </si>
  <si>
    <t xml:space="preserve">INGRESOS AL 30 DE SEPTIEMBRE DE 2022, VRS EJECUTADO  2021 </t>
  </si>
  <si>
    <t>Al  30 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</si>
</sst>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T13" sqref="T13"/>
    </sheetView>
  </sheetViews>
  <sheetFormatPr defaultColWidth="11.42578125" defaultRowHeight="12.75" x14ac:dyDescent="0.2"/>
  <cols>
    <col min="1" max="1" width="1.7109375" style="2" customWidth="1"/>
    <col min="2" max="2" width="58" style="2" customWidth="1"/>
    <col min="3" max="3" width="12.140625" style="2" customWidth="1"/>
    <col min="4" max="12" width="10.140625" style="2" customWidth="1"/>
    <col min="13" max="15" width="7.7109375" style="2" hidden="1" customWidth="1"/>
    <col min="16" max="16" width="12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66</v>
      </c>
      <c r="D6" s="25" t="s">
        <v>49</v>
      </c>
      <c r="E6" s="26" t="s">
        <v>50</v>
      </c>
      <c r="F6" s="26" t="s">
        <v>51</v>
      </c>
      <c r="G6" s="26" t="s">
        <v>52</v>
      </c>
      <c r="H6" s="26" t="s">
        <v>53</v>
      </c>
      <c r="I6" s="26" t="s">
        <v>54</v>
      </c>
      <c r="J6" s="26" t="s">
        <v>55</v>
      </c>
      <c r="K6" s="26" t="s">
        <v>56</v>
      </c>
      <c r="L6" s="26" t="s">
        <v>57</v>
      </c>
      <c r="M6" s="26" t="s">
        <v>58</v>
      </c>
      <c r="N6" s="26" t="s">
        <v>59</v>
      </c>
      <c r="O6" s="26" t="s">
        <v>60</v>
      </c>
      <c r="P6" s="26" t="s">
        <v>66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61</v>
      </c>
      <c r="C7" s="5">
        <f>+C8+C40</f>
        <v>4581.2347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635.41669999999999</v>
      </c>
      <c r="I7" s="5">
        <f t="shared" si="0"/>
        <v>489.48710000000005</v>
      </c>
      <c r="J7" s="5">
        <f t="shared" si="0"/>
        <v>515.19603000000006</v>
      </c>
      <c r="K7" s="5">
        <f t="shared" si="0"/>
        <v>502.88723000000005</v>
      </c>
      <c r="L7" s="5">
        <f t="shared" si="0"/>
        <v>474.13309999999996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5266.5104800000008</v>
      </c>
      <c r="Q7" s="6">
        <f t="shared" ref="Q7:Q43" si="1">+P7-C7</f>
        <v>685.27578000000085</v>
      </c>
      <c r="R7" s="6">
        <f t="shared" ref="R7:R43" si="2">IF(ISNUMBER(+Q7/C7*100), +Q7/C7*100, "")</f>
        <v>14.958320733927927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4412.6499999999996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616.8193</v>
      </c>
      <c r="I8" s="6">
        <f t="shared" si="3"/>
        <v>471.95830000000007</v>
      </c>
      <c r="J8" s="6">
        <f t="shared" si="3"/>
        <v>484.08923000000004</v>
      </c>
      <c r="K8" s="6">
        <f t="shared" si="3"/>
        <v>489.95953000000003</v>
      </c>
      <c r="L8" s="6">
        <f t="shared" si="3"/>
        <v>462.85149999999993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5100.3158300000005</v>
      </c>
      <c r="Q8" s="6">
        <f t="shared" si="1"/>
        <v>687.66583000000082</v>
      </c>
      <c r="R8" s="6">
        <f t="shared" si="2"/>
        <v>15.583964964363838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</row>
    <row r="9" spans="1:26" ht="21" customHeight="1" x14ac:dyDescent="0.25">
      <c r="A9" s="1"/>
      <c r="B9" s="8" t="s">
        <v>7</v>
      </c>
      <c r="C9" s="9">
        <f>SUM(C10:C11)</f>
        <v>2049.8602999999998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258.19589999999999</v>
      </c>
      <c r="I9" s="9">
        <f t="shared" si="4"/>
        <v>239.97050000000002</v>
      </c>
      <c r="J9" s="9">
        <f t="shared" si="4"/>
        <v>233.12199999999999</v>
      </c>
      <c r="K9" s="9">
        <f t="shared" si="4"/>
        <v>259.06909999999999</v>
      </c>
      <c r="L9" s="9">
        <f t="shared" si="4"/>
        <v>232.29730000000001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2289.2347000000004</v>
      </c>
      <c r="Q9" s="9">
        <f t="shared" si="1"/>
        <v>239.37440000000061</v>
      </c>
      <c r="R9" s="9">
        <f t="shared" si="2"/>
        <v>11.677595785429897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913.22629999999981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105.6874</v>
      </c>
      <c r="I10" s="11">
        <v>105.6377</v>
      </c>
      <c r="J10" s="11">
        <v>106.0611</v>
      </c>
      <c r="K10" s="11">
        <v>117.74170000000001</v>
      </c>
      <c r="L10" s="11">
        <v>105.75239999999999</v>
      </c>
      <c r="M10" s="11"/>
      <c r="N10" s="11"/>
      <c r="O10" s="11"/>
      <c r="P10" s="11">
        <f t="shared" ref="P10:P23" si="5">SUM(D10:O10)</f>
        <v>995.34090000000003</v>
      </c>
      <c r="Q10" s="11">
        <f t="shared" si="1"/>
        <v>82.114600000000223</v>
      </c>
      <c r="R10" s="11">
        <f t="shared" si="2"/>
        <v>8.991703370785558</v>
      </c>
      <c r="S10" s="1"/>
      <c r="T10" s="7"/>
      <c r="U10" s="7" t="e">
        <f>C10-#REF!</f>
        <v>#REF!</v>
      </c>
      <c r="V10" s="7" t="e">
        <f>+P10-#REF!</f>
        <v>#REF!</v>
      </c>
      <c r="Z10" s="28"/>
    </row>
    <row r="11" spans="1:26" ht="15" customHeight="1" x14ac:dyDescent="0.25">
      <c r="A11" s="1"/>
      <c r="B11" s="10" t="s">
        <v>9</v>
      </c>
      <c r="C11" s="11">
        <v>1136.634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152.5085</v>
      </c>
      <c r="I11" s="11">
        <v>134.33280000000002</v>
      </c>
      <c r="J11" s="11">
        <v>127.06089999999999</v>
      </c>
      <c r="K11" s="11">
        <v>141.32739999999998</v>
      </c>
      <c r="L11" s="11">
        <v>126.5449</v>
      </c>
      <c r="M11" s="11"/>
      <c r="N11" s="11"/>
      <c r="O11" s="11"/>
      <c r="P11" s="11">
        <f t="shared" si="5"/>
        <v>1293.8938000000001</v>
      </c>
      <c r="Q11" s="11">
        <f t="shared" si="1"/>
        <v>157.25980000000004</v>
      </c>
      <c r="R11" s="11">
        <f t="shared" si="2"/>
        <v>13.835570641033087</v>
      </c>
      <c r="S11" s="1"/>
      <c r="T11" s="7"/>
      <c r="U11" s="7" t="e">
        <f>C11-#REF!</f>
        <v>#REF!</v>
      </c>
      <c r="V11" s="7" t="e">
        <f>+P11-#REF!</f>
        <v>#REF!</v>
      </c>
      <c r="Y11" s="28"/>
      <c r="Z11" s="28"/>
    </row>
    <row r="12" spans="1:26" ht="21" customHeight="1" x14ac:dyDescent="0.25">
      <c r="A12" s="1"/>
      <c r="B12" s="8" t="s">
        <v>10</v>
      </c>
      <c r="C12" s="9">
        <f>SUM(C13:C15)</f>
        <v>1747.2921000000001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298.7774</v>
      </c>
      <c r="I12" s="9">
        <f t="shared" si="6"/>
        <v>171.08590000000001</v>
      </c>
      <c r="J12" s="9">
        <f t="shared" si="6"/>
        <v>191.05059999999997</v>
      </c>
      <c r="K12" s="9">
        <f t="shared" si="6"/>
        <v>167.73830000000001</v>
      </c>
      <c r="L12" s="9">
        <f t="shared" si="6"/>
        <v>167.2662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2244.6426100000003</v>
      </c>
      <c r="Q12" s="9">
        <f t="shared" si="1"/>
        <v>497.35051000000021</v>
      </c>
      <c r="R12" s="9">
        <f t="shared" si="2"/>
        <v>28.464073637144022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514.97370000000001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156.10559999999998</v>
      </c>
      <c r="I13" s="11">
        <v>28.357800000000005</v>
      </c>
      <c r="J13" s="11">
        <v>28.3751</v>
      </c>
      <c r="K13" s="11">
        <v>19.599799999999998</v>
      </c>
      <c r="L13" s="11">
        <v>23.649000000000001</v>
      </c>
      <c r="M13" s="11"/>
      <c r="N13" s="11"/>
      <c r="O13" s="11"/>
      <c r="P13" s="11">
        <f t="shared" si="5"/>
        <v>780.41604999999993</v>
      </c>
      <c r="Q13" s="11">
        <f t="shared" si="1"/>
        <v>265.44234999999992</v>
      </c>
      <c r="R13" s="11">
        <f t="shared" si="2"/>
        <v>51.544836173187079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827.88599999999985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96.654899999999998</v>
      </c>
      <c r="I14" s="11">
        <v>95.926000000000002</v>
      </c>
      <c r="J14" s="11">
        <v>115.01457000000001</v>
      </c>
      <c r="K14" s="11">
        <v>96.936900000000009</v>
      </c>
      <c r="L14" s="11">
        <v>92.77709999999999</v>
      </c>
      <c r="M14" s="11"/>
      <c r="N14" s="11"/>
      <c r="O14" s="11"/>
      <c r="P14" s="11">
        <f t="shared" si="5"/>
        <v>981.92030000000011</v>
      </c>
      <c r="Q14" s="11">
        <f t="shared" si="1"/>
        <v>154.03430000000026</v>
      </c>
      <c r="R14" s="11">
        <f t="shared" si="2"/>
        <v>18.60573798808052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404.43240000000003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46.016900000000007</v>
      </c>
      <c r="I15" s="11">
        <v>46.802099999999989</v>
      </c>
      <c r="J15" s="11">
        <v>47.660929999999993</v>
      </c>
      <c r="K15" s="11">
        <v>51.201600000000006</v>
      </c>
      <c r="L15" s="11">
        <v>50.840100000000007</v>
      </c>
      <c r="M15" s="11"/>
      <c r="N15" s="11"/>
      <c r="O15" s="11"/>
      <c r="P15" s="11">
        <f t="shared" si="5"/>
        <v>482.30626000000001</v>
      </c>
      <c r="Q15" s="11">
        <f t="shared" si="1"/>
        <v>77.873859999999979</v>
      </c>
      <c r="R15" s="11">
        <f t="shared" si="2"/>
        <v>19.255099245263231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62</v>
      </c>
      <c r="C16" s="9">
        <v>207.34469999999999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25.61</v>
      </c>
      <c r="I16" s="9">
        <v>26.09</v>
      </c>
      <c r="J16" s="9">
        <v>25.841900000000003</v>
      </c>
      <c r="K16" s="9">
        <v>27.5183</v>
      </c>
      <c r="L16" s="9">
        <v>28.032800000000002</v>
      </c>
      <c r="M16" s="9"/>
      <c r="N16" s="9"/>
      <c r="O16" s="9"/>
      <c r="P16" s="9">
        <f t="shared" si="5"/>
        <v>233.53310000000002</v>
      </c>
      <c r="Q16" s="9">
        <f t="shared" si="1"/>
        <v>26.18840000000003</v>
      </c>
      <c r="R16" s="9">
        <f t="shared" si="2"/>
        <v>12.630368656637971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166.78299999999999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18.656400000000001</v>
      </c>
      <c r="I17" s="9">
        <f t="shared" si="7"/>
        <v>18.586400000000001</v>
      </c>
      <c r="J17" s="9">
        <f t="shared" si="7"/>
        <v>18.023699999999998</v>
      </c>
      <c r="K17" s="9">
        <f t="shared" si="7"/>
        <v>18.247699999999998</v>
      </c>
      <c r="L17" s="9">
        <f t="shared" si="7"/>
        <v>18.755499999999998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171.4332</v>
      </c>
      <c r="Q17" s="9">
        <f t="shared" si="1"/>
        <v>4.6502000000000123</v>
      </c>
      <c r="R17" s="9">
        <f t="shared" si="2"/>
        <v>2.7881738546494623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30.278900000000004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2.4457000000000004</v>
      </c>
      <c r="I18" s="11">
        <v>2.3550999999999997</v>
      </c>
      <c r="J18" s="11">
        <v>3.1378000000000004</v>
      </c>
      <c r="K18" s="11">
        <v>3.1293000000000002</v>
      </c>
      <c r="L18" s="11">
        <v>3.0693999999999995</v>
      </c>
      <c r="M18" s="11"/>
      <c r="N18" s="11"/>
      <c r="O18" s="11"/>
      <c r="P18" s="11">
        <f t="shared" si="5"/>
        <v>24.084099999999999</v>
      </c>
      <c r="Q18" s="11">
        <f t="shared" si="1"/>
        <v>-6.1948000000000043</v>
      </c>
      <c r="R18" s="11">
        <f t="shared" si="2"/>
        <v>-20.459131606498264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66.144300000000001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8.4426000000000023</v>
      </c>
      <c r="I19" s="11">
        <v>7.8908000000000005</v>
      </c>
      <c r="J19" s="11">
        <v>7.6216999999999997</v>
      </c>
      <c r="K19" s="11">
        <v>7.6148999999999996</v>
      </c>
      <c r="L19" s="11">
        <v>8.3708999999999989</v>
      </c>
      <c r="M19" s="11"/>
      <c r="N19" s="11"/>
      <c r="O19" s="11"/>
      <c r="P19" s="11">
        <f t="shared" si="5"/>
        <v>77.251299999999986</v>
      </c>
      <c r="Q19" s="11">
        <f t="shared" si="1"/>
        <v>11.106999999999985</v>
      </c>
      <c r="R19" s="11">
        <f t="shared" si="2"/>
        <v>16.792074298163236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19.2483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2.0818000000000003</v>
      </c>
      <c r="I20" s="11">
        <v>2.7476000000000003</v>
      </c>
      <c r="J20" s="11">
        <v>2.6158999999999999</v>
      </c>
      <c r="K20" s="11">
        <v>1.9443000000000001</v>
      </c>
      <c r="L20" s="11">
        <v>1.9079999999999999</v>
      </c>
      <c r="M20" s="11"/>
      <c r="N20" s="11"/>
      <c r="O20" s="11"/>
      <c r="P20" s="11">
        <f t="shared" si="5"/>
        <v>20.592500000000001</v>
      </c>
      <c r="Q20" s="11">
        <f t="shared" si="1"/>
        <v>1.3442000000000007</v>
      </c>
      <c r="R20" s="11">
        <f t="shared" si="2"/>
        <v>6.9834738652244654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46.194799999999994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5.5878999999999994</v>
      </c>
      <c r="I21" s="11">
        <v>5.4939999999999998</v>
      </c>
      <c r="J21" s="11">
        <v>4.5111000000000008</v>
      </c>
      <c r="K21" s="11">
        <v>5.4556999999999993</v>
      </c>
      <c r="L21" s="11">
        <v>5.2371999999999996</v>
      </c>
      <c r="M21" s="11"/>
      <c r="N21" s="11"/>
      <c r="O21" s="11"/>
      <c r="P21" s="11">
        <f t="shared" si="5"/>
        <v>48.364600000000003</v>
      </c>
      <c r="Q21" s="11">
        <f t="shared" si="1"/>
        <v>2.1698000000000093</v>
      </c>
      <c r="R21" s="11">
        <f t="shared" si="2"/>
        <v>4.6970654705724657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0.8627999999999999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9.8400000000000001E-2</v>
      </c>
      <c r="I22" s="11">
        <v>9.8899999999999988E-2</v>
      </c>
      <c r="J22" s="11">
        <v>0.13719999999999999</v>
      </c>
      <c r="K22" s="11">
        <v>0.10350000000000001</v>
      </c>
      <c r="L22" s="11">
        <v>0.17</v>
      </c>
      <c r="M22" s="11"/>
      <c r="N22" s="11"/>
      <c r="O22" s="11"/>
      <c r="P22" s="11">
        <f t="shared" si="5"/>
        <v>1.1407</v>
      </c>
      <c r="Q22" s="11">
        <f t="shared" si="1"/>
        <v>0.27790000000000015</v>
      </c>
      <c r="R22" s="11">
        <f t="shared" si="2"/>
        <v>32.209086694483098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4.0538999999999996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/>
      <c r="N23" s="11"/>
      <c r="O23" s="11"/>
      <c r="P23" s="11">
        <f t="shared" si="5"/>
        <v>0</v>
      </c>
      <c r="Q23" s="11">
        <f t="shared" si="1"/>
        <v>-4.0538999999999996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44.276499999999999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5.8021000000000003</v>
      </c>
      <c r="I24" s="9">
        <f t="shared" si="8"/>
        <v>6.0311999999999992</v>
      </c>
      <c r="J24" s="9">
        <f t="shared" si="8"/>
        <v>6.0282299999999998</v>
      </c>
      <c r="K24" s="9">
        <f t="shared" si="8"/>
        <v>7.1853000000000007</v>
      </c>
      <c r="L24" s="9">
        <f t="shared" si="8"/>
        <v>6.1242000000000001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52.300990000000006</v>
      </c>
      <c r="Q24" s="9">
        <f t="shared" si="1"/>
        <v>8.0244900000000072</v>
      </c>
      <c r="R24" s="9">
        <f t="shared" si="2"/>
        <v>18.123587004392867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28.227300000000003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3.8180000000000001</v>
      </c>
      <c r="I25" s="11">
        <v>3.9597999999999995</v>
      </c>
      <c r="J25" s="11">
        <v>3.7364299999999999</v>
      </c>
      <c r="K25" s="11">
        <v>4.8819000000000008</v>
      </c>
      <c r="L25" s="11">
        <v>3.9466999999999999</v>
      </c>
      <c r="M25" s="11"/>
      <c r="N25" s="11"/>
      <c r="O25" s="11"/>
      <c r="P25" s="11">
        <f t="shared" ref="P25:P43" si="9">SUM(D25:O25)</f>
        <v>34.309530000000002</v>
      </c>
      <c r="Q25" s="11">
        <f t="shared" si="1"/>
        <v>6.0822299999999991</v>
      </c>
      <c r="R25" s="11">
        <f t="shared" si="2"/>
        <v>21.547331838326723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16.049199999999999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1.9841</v>
      </c>
      <c r="I28" s="11">
        <v>2.0713999999999997</v>
      </c>
      <c r="J28" s="11">
        <v>2.2917999999999998</v>
      </c>
      <c r="K28" s="11">
        <v>2.3033999999999999</v>
      </c>
      <c r="L28" s="11">
        <v>2.1775000000000002</v>
      </c>
      <c r="M28" s="11"/>
      <c r="N28" s="11"/>
      <c r="O28" s="11"/>
      <c r="P28" s="11">
        <f t="shared" si="9"/>
        <v>17.99146</v>
      </c>
      <c r="Q28" s="11">
        <f t="shared" si="1"/>
        <v>1.942260000000001</v>
      </c>
      <c r="R28" s="11">
        <f t="shared" si="2"/>
        <v>12.101911621763085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197.0934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9.7775000000000016</v>
      </c>
      <c r="I32" s="9">
        <f t="shared" si="11"/>
        <v>10.194300000000002</v>
      </c>
      <c r="J32" s="9">
        <f t="shared" si="11"/>
        <v>10.0228</v>
      </c>
      <c r="K32" s="9">
        <f t="shared" si="11"/>
        <v>10.20083</v>
      </c>
      <c r="L32" s="9">
        <f t="shared" si="11"/>
        <v>10.375500000000001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109.17123000000001</v>
      </c>
      <c r="Q32" s="9">
        <f t="shared" si="1"/>
        <v>-87.922169999999994</v>
      </c>
      <c r="R32" s="9">
        <f t="shared" si="2"/>
        <v>-44.609393313018089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7.6768000000000001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1.1194000000000002</v>
      </c>
      <c r="I33" s="11">
        <v>1.1956</v>
      </c>
      <c r="J33" s="11">
        <v>1.1116999999999999</v>
      </c>
      <c r="K33" s="11">
        <v>1.1803300000000001</v>
      </c>
      <c r="L33" s="11">
        <v>1.1983999999999999</v>
      </c>
      <c r="M33" s="11"/>
      <c r="N33" s="11"/>
      <c r="O33" s="11"/>
      <c r="P33" s="11">
        <f t="shared" si="9"/>
        <v>10.907229999999998</v>
      </c>
      <c r="Q33" s="11">
        <f t="shared" si="1"/>
        <v>3.2304299999999984</v>
      </c>
      <c r="R33" s="11">
        <f t="shared" si="2"/>
        <v>42.080424135056248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78.304400000000015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8.658100000000001</v>
      </c>
      <c r="I34" s="11">
        <v>8.9987000000000013</v>
      </c>
      <c r="J34" s="11">
        <v>8.5989000000000004</v>
      </c>
      <c r="K34" s="11">
        <v>9.0205000000000002</v>
      </c>
      <c r="L34" s="11">
        <v>9.1771000000000011</v>
      </c>
      <c r="M34" s="11"/>
      <c r="N34" s="11"/>
      <c r="O34" s="11"/>
      <c r="P34" s="11">
        <f t="shared" si="9"/>
        <v>81.587099999999992</v>
      </c>
      <c r="Q34" s="11">
        <f t="shared" si="1"/>
        <v>3.2826999999999771</v>
      </c>
      <c r="R34" s="11">
        <f t="shared" si="2"/>
        <v>4.1922293000137625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35.793599999999998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/>
      <c r="N35" s="11"/>
      <c r="O35" s="11"/>
      <c r="P35" s="11">
        <f t="shared" si="9"/>
        <v>15.751899999999997</v>
      </c>
      <c r="Q35" s="11">
        <f t="shared" si="1"/>
        <v>-20.041699999999999</v>
      </c>
      <c r="R35" s="11">
        <f t="shared" si="2"/>
        <v>-55.992412051316428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0.64490000000000003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>
        <v>0.31219999999999998</v>
      </c>
      <c r="K36" s="11">
        <v>0</v>
      </c>
      <c r="L36" s="11">
        <v>0</v>
      </c>
      <c r="M36" s="11"/>
      <c r="N36" s="11"/>
      <c r="O36" s="11"/>
      <c r="P36" s="11">
        <f t="shared" si="9"/>
        <v>0.92500000000000004</v>
      </c>
      <c r="Q36" s="11">
        <f t="shared" si="1"/>
        <v>0.28010000000000002</v>
      </c>
      <c r="R36" s="11">
        <f t="shared" si="2"/>
        <v>43.43309040161266</v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0.60549999999999993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/>
      <c r="N38" s="11"/>
      <c r="O38" s="11"/>
      <c r="P38" s="11">
        <f t="shared" si="9"/>
        <v>0</v>
      </c>
      <c r="Q38" s="11">
        <f t="shared" si="1"/>
        <v>-0.60549999999999993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/>
      <c r="N39" s="11"/>
      <c r="O39" s="11"/>
      <c r="P39" s="11">
        <f t="shared" si="9"/>
        <v>0</v>
      </c>
      <c r="Q39" s="11">
        <f t="shared" si="1"/>
        <v>-74.068199999999976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168.5847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18.5974</v>
      </c>
      <c r="I40" s="6">
        <f t="shared" si="12"/>
        <v>17.528800000000004</v>
      </c>
      <c r="J40" s="6">
        <f t="shared" si="12"/>
        <v>31.106800000000003</v>
      </c>
      <c r="K40" s="6">
        <f t="shared" si="12"/>
        <v>12.9277</v>
      </c>
      <c r="L40" s="6">
        <f t="shared" si="12"/>
        <v>11.281600000000001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166.19465</v>
      </c>
      <c r="Q40" s="6">
        <f t="shared" si="1"/>
        <v>-2.3900500000000022</v>
      </c>
      <c r="R40" s="6">
        <f t="shared" si="2"/>
        <v>-1.4177146561935943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34.551700000000004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N41" s="11"/>
      <c r="O41" s="11"/>
      <c r="P41" s="11">
        <f t="shared" si="9"/>
        <v>12.809999999999999</v>
      </c>
      <c r="Q41" s="11">
        <f t="shared" si="1"/>
        <v>-21.741700000000005</v>
      </c>
      <c r="R41" s="11">
        <f t="shared" si="2"/>
        <v>-62.925123799986693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7.8272000000000004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0.61260000000000003</v>
      </c>
      <c r="I42" s="11">
        <v>0.61820000000000008</v>
      </c>
      <c r="J42" s="11">
        <v>0.52500000000000002</v>
      </c>
      <c r="K42" s="11">
        <v>0.47589999999999999</v>
      </c>
      <c r="L42" s="11">
        <v>0.44220000000000004</v>
      </c>
      <c r="M42" s="11"/>
      <c r="N42" s="11"/>
      <c r="O42" s="11"/>
      <c r="P42" s="11">
        <f t="shared" si="9"/>
        <v>4.9124299999999996</v>
      </c>
      <c r="Q42" s="11">
        <f t="shared" si="1"/>
        <v>-2.9147700000000007</v>
      </c>
      <c r="R42" s="11">
        <f t="shared" si="2"/>
        <v>-37.23898712183157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126.20579999999998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17.9848</v>
      </c>
      <c r="I43" s="11">
        <v>16.910600000000002</v>
      </c>
      <c r="J43" s="11">
        <v>30.581800000000005</v>
      </c>
      <c r="K43" s="11">
        <v>12.4518</v>
      </c>
      <c r="L43" s="11">
        <v>10.839400000000001</v>
      </c>
      <c r="M43" s="11"/>
      <c r="N43" s="11"/>
      <c r="O43" s="11"/>
      <c r="P43" s="11">
        <f t="shared" si="9"/>
        <v>148.47222000000002</v>
      </c>
      <c r="Q43" s="11">
        <f t="shared" si="1"/>
        <v>22.266420000000039</v>
      </c>
      <c r="R43" s="11">
        <f t="shared" si="2"/>
        <v>17.642945094441018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J12 H12 F12 G12 I12 K12:L12 E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P15" sqref="P15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3.28515625" style="2" customWidth="1"/>
    <col min="4" max="4" width="14" style="2" customWidth="1"/>
    <col min="5" max="5" width="14.5703125" style="2" customWidth="1"/>
    <col min="6" max="6" width="14.85546875" style="2" customWidth="1"/>
    <col min="7" max="7" width="11.28515625" style="2" customWidth="1"/>
    <col min="8" max="8" width="12.42578125" style="2" customWidth="1"/>
    <col min="9" max="9" width="10.4257812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64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46</v>
      </c>
      <c r="E5" s="17" t="s">
        <v>45</v>
      </c>
      <c r="F5" s="42" t="s">
        <v>47</v>
      </c>
      <c r="G5" s="43"/>
      <c r="H5" s="44" t="s">
        <v>48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63</v>
      </c>
      <c r="D6" s="3" t="s">
        <v>63</v>
      </c>
      <c r="E6" s="3" t="s">
        <v>63</v>
      </c>
      <c r="F6" s="18" t="s">
        <v>44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4581.2347</v>
      </c>
      <c r="D7" s="5">
        <f>+D8+D40</f>
        <v>5132.6896749624839</v>
      </c>
      <c r="E7" s="5">
        <f>+E8+E40</f>
        <v>5266.5104799999999</v>
      </c>
      <c r="F7" s="6">
        <f t="shared" ref="F7:F43" si="0">+E7-D7</f>
        <v>133.82080503751604</v>
      </c>
      <c r="G7" s="6">
        <f t="shared" ref="G7:G43" si="1">IF(ISNUMBER(+F7/D7*100), +F7/D7*100, "")</f>
        <v>2.6072257142351818</v>
      </c>
      <c r="H7" s="6">
        <f t="shared" ref="H7:H43" si="2">+E7-C7</f>
        <v>685.27577999999994</v>
      </c>
      <c r="I7" s="6">
        <f t="shared" ref="I7:I43" si="3">IF(ISNUMBER(+H7/C7*100), +H7/C7*100, "")</f>
        <v>14.958320733927907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4412.6499999999996</v>
      </c>
      <c r="D8" s="6">
        <f>+D9+D12+D16+D17+D24+D32</f>
        <v>4800.8147810467344</v>
      </c>
      <c r="E8" s="6">
        <f>+E9+E12+E16+E17+E24+E32</f>
        <v>5100.3158299999996</v>
      </c>
      <c r="F8" s="6">
        <f t="shared" si="0"/>
        <v>299.50104895326513</v>
      </c>
      <c r="G8" s="6">
        <f t="shared" si="1"/>
        <v>6.2385462179393665</v>
      </c>
      <c r="H8" s="6">
        <f t="shared" si="2"/>
        <v>687.66582999999991</v>
      </c>
      <c r="I8" s="6">
        <f t="shared" si="3"/>
        <v>15.583964964363817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2049.8602999999998</v>
      </c>
      <c r="D9" s="9">
        <f>SUM(D10:D11)</f>
        <v>2228.4640686757616</v>
      </c>
      <c r="E9" s="9">
        <f>SUM(E10:E11)</f>
        <v>2289.2347</v>
      </c>
      <c r="F9" s="9">
        <f t="shared" si="0"/>
        <v>60.770631324238366</v>
      </c>
      <c r="G9" s="9">
        <f t="shared" si="1"/>
        <v>2.7270186752596191</v>
      </c>
      <c r="H9" s="9">
        <f t="shared" si="2"/>
        <v>239.37440000000015</v>
      </c>
      <c r="I9" s="9">
        <f t="shared" si="3"/>
        <v>11.677595785429874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913.22629999999981</v>
      </c>
      <c r="D10" s="11">
        <v>999.15897071038364</v>
      </c>
      <c r="E10" s="11">
        <v>995.34090000000003</v>
      </c>
      <c r="F10" s="11">
        <f t="shared" si="0"/>
        <v>-3.8180707103836085</v>
      </c>
      <c r="G10" s="11">
        <f t="shared" si="1"/>
        <v>-0.38212845225910652</v>
      </c>
      <c r="H10" s="11">
        <f t="shared" si="2"/>
        <v>82.114600000000223</v>
      </c>
      <c r="I10" s="11">
        <f t="shared" si="3"/>
        <v>8.991703370785558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1136.634</v>
      </c>
      <c r="D11" s="11">
        <v>1229.3050979653781</v>
      </c>
      <c r="E11" s="11">
        <v>1293.8938000000001</v>
      </c>
      <c r="F11" s="11">
        <f t="shared" si="0"/>
        <v>64.588702034621974</v>
      </c>
      <c r="G11" s="11">
        <f t="shared" si="1"/>
        <v>5.2540823381862385</v>
      </c>
      <c r="H11" s="11">
        <f t="shared" si="2"/>
        <v>157.25980000000004</v>
      </c>
      <c r="I11" s="11">
        <f t="shared" si="3"/>
        <v>13.835570641033087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1747.2921000000001</v>
      </c>
      <c r="D12" s="9">
        <f>SUM(D13:D15)</f>
        <v>2022.6094471781382</v>
      </c>
      <c r="E12" s="9">
        <f>SUM(E13:E15)</f>
        <v>2244.6426099999999</v>
      </c>
      <c r="F12" s="9">
        <f t="shared" si="0"/>
        <v>222.03316282186165</v>
      </c>
      <c r="G12" s="9">
        <f t="shared" si="1"/>
        <v>10.977559861179984</v>
      </c>
      <c r="H12" s="9">
        <f t="shared" si="2"/>
        <v>497.35050999999976</v>
      </c>
      <c r="I12" s="9">
        <f t="shared" si="3"/>
        <v>28.464073637144001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514.97370000000001</v>
      </c>
      <c r="D13" s="11">
        <v>605.35404508930162</v>
      </c>
      <c r="E13" s="11">
        <v>780.41605000000004</v>
      </c>
      <c r="F13" s="11">
        <f t="shared" si="0"/>
        <v>175.06200491069842</v>
      </c>
      <c r="G13" s="11">
        <f t="shared" si="1"/>
        <v>28.918945257047607</v>
      </c>
      <c r="H13" s="11">
        <f t="shared" si="2"/>
        <v>265.44235000000003</v>
      </c>
      <c r="I13" s="11">
        <f t="shared" si="3"/>
        <v>51.5448361731871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827.88599999999985</v>
      </c>
      <c r="D14" s="11">
        <v>960.5206955895718</v>
      </c>
      <c r="E14" s="11">
        <v>981.9203</v>
      </c>
      <c r="F14" s="11">
        <f t="shared" si="0"/>
        <v>21.399604410428196</v>
      </c>
      <c r="G14" s="11">
        <f t="shared" si="1"/>
        <v>2.2279170567265107</v>
      </c>
      <c r="H14" s="11">
        <f t="shared" si="2"/>
        <v>154.03430000000014</v>
      </c>
      <c r="I14" s="11">
        <f t="shared" si="3"/>
        <v>18.605737988080506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404.43240000000003</v>
      </c>
      <c r="D15" s="11">
        <v>456.7347064992648</v>
      </c>
      <c r="E15" s="11">
        <v>482.30626000000001</v>
      </c>
      <c r="F15" s="11">
        <f t="shared" si="0"/>
        <v>25.571553500735206</v>
      </c>
      <c r="G15" s="11">
        <f t="shared" si="1"/>
        <v>5.5987760809187312</v>
      </c>
      <c r="H15" s="11">
        <f t="shared" si="2"/>
        <v>77.873859999999979</v>
      </c>
      <c r="I15" s="11">
        <f t="shared" si="3"/>
        <v>19.255099245263231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207.34469999999999</v>
      </c>
      <c r="D16" s="9">
        <v>222.95102147824883</v>
      </c>
      <c r="E16" s="9">
        <v>233.53309999999999</v>
      </c>
      <c r="F16" s="9">
        <f t="shared" si="0"/>
        <v>10.582078521751157</v>
      </c>
      <c r="G16" s="9">
        <f t="shared" si="1"/>
        <v>4.746369158386452</v>
      </c>
      <c r="H16" s="9">
        <f t="shared" si="2"/>
        <v>26.188400000000001</v>
      </c>
      <c r="I16" s="9">
        <f t="shared" si="3"/>
        <v>12.630368656637959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166.78299999999999</v>
      </c>
      <c r="D17" s="9">
        <f>SUM(D18:D23)</f>
        <v>192.66897649723805</v>
      </c>
      <c r="E17" s="9">
        <f>SUM(E18:E23)</f>
        <v>171.43320000000003</v>
      </c>
      <c r="F17" s="9">
        <f t="shared" si="0"/>
        <v>-21.235776497238021</v>
      </c>
      <c r="G17" s="9">
        <f t="shared" si="1"/>
        <v>-11.021897185166415</v>
      </c>
      <c r="H17" s="9">
        <f t="shared" si="2"/>
        <v>4.6502000000000407</v>
      </c>
      <c r="I17" s="9">
        <f t="shared" si="3"/>
        <v>2.7881738546494792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30.278900000000004</v>
      </c>
      <c r="D18" s="11">
        <v>25.117190063091574</v>
      </c>
      <c r="E18" s="11">
        <v>24.084100000000003</v>
      </c>
      <c r="F18" s="11">
        <f t="shared" si="0"/>
        <v>-1.0330900630915707</v>
      </c>
      <c r="G18" s="11">
        <f t="shared" si="1"/>
        <v>-4.1130797692598735</v>
      </c>
      <c r="H18" s="11">
        <f t="shared" si="2"/>
        <v>-6.1948000000000008</v>
      </c>
      <c r="I18" s="11">
        <f t="shared" si="3"/>
        <v>-20.459131606498254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66.144300000000001</v>
      </c>
      <c r="D19" s="11">
        <v>85.416988445007789</v>
      </c>
      <c r="E19" s="11">
        <v>77.251300000000001</v>
      </c>
      <c r="F19" s="11">
        <f t="shared" si="0"/>
        <v>-8.1656884450077882</v>
      </c>
      <c r="G19" s="11">
        <f t="shared" si="1"/>
        <v>-9.55979436135814</v>
      </c>
      <c r="H19" s="11">
        <f t="shared" si="2"/>
        <v>11.106999999999999</v>
      </c>
      <c r="I19" s="11">
        <f t="shared" si="3"/>
        <v>16.792074298163257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19.2483</v>
      </c>
      <c r="D20" s="11">
        <v>27.900973685370047</v>
      </c>
      <c r="E20" s="11">
        <v>20.592500000000001</v>
      </c>
      <c r="F20" s="11">
        <f t="shared" si="0"/>
        <v>-7.3084736853700463</v>
      </c>
      <c r="G20" s="11">
        <f t="shared" si="1"/>
        <v>-26.194332025058554</v>
      </c>
      <c r="H20" s="11">
        <f t="shared" si="2"/>
        <v>1.3442000000000007</v>
      </c>
      <c r="I20" s="11">
        <f t="shared" si="3"/>
        <v>6.9834738652244654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46.194799999999994</v>
      </c>
      <c r="D21" s="11">
        <v>47.83761292842663</v>
      </c>
      <c r="E21" s="11">
        <v>48.364599999999996</v>
      </c>
      <c r="F21" s="11">
        <f t="shared" si="0"/>
        <v>0.52698707157336599</v>
      </c>
      <c r="G21" s="11">
        <f t="shared" si="1"/>
        <v>1.1016165718005833</v>
      </c>
      <c r="H21" s="11">
        <f t="shared" si="2"/>
        <v>2.1698000000000022</v>
      </c>
      <c r="I21" s="11">
        <f t="shared" si="3"/>
        <v>4.6970654705724506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0.8627999999999999</v>
      </c>
      <c r="D22" s="11">
        <v>0.95914794710750539</v>
      </c>
      <c r="E22" s="11">
        <v>1.1407</v>
      </c>
      <c r="F22" s="11">
        <f t="shared" si="0"/>
        <v>0.18155205289249465</v>
      </c>
      <c r="G22" s="11">
        <f t="shared" si="1"/>
        <v>18.928472238302724</v>
      </c>
      <c r="H22" s="11">
        <f t="shared" si="2"/>
        <v>0.27790000000000015</v>
      </c>
      <c r="I22" s="11">
        <f t="shared" si="3"/>
        <v>32.209086694483098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4.0538999999999996</v>
      </c>
      <c r="D23" s="11">
        <v>5.4370634282344978</v>
      </c>
      <c r="E23" s="11">
        <v>0</v>
      </c>
      <c r="F23" s="11">
        <f t="shared" si="0"/>
        <v>-5.4370634282344978</v>
      </c>
      <c r="G23" s="11">
        <f t="shared" si="1"/>
        <v>-100</v>
      </c>
      <c r="H23" s="11">
        <f t="shared" si="2"/>
        <v>-4.0538999999999996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44.276499999999999</v>
      </c>
      <c r="D24" s="9">
        <f>SUM(D25:D29)</f>
        <v>49.835489549387987</v>
      </c>
      <c r="E24" s="9">
        <f>SUM(E25:E29)</f>
        <v>52.300989999999999</v>
      </c>
      <c r="F24" s="9">
        <f t="shared" si="0"/>
        <v>2.4655004506120122</v>
      </c>
      <c r="G24" s="9">
        <f t="shared" si="1"/>
        <v>4.9472784814698194</v>
      </c>
      <c r="H24" s="9">
        <f t="shared" si="2"/>
        <v>8.0244900000000001</v>
      </c>
      <c r="I24" s="9">
        <f t="shared" si="3"/>
        <v>18.123587004392849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28.227300000000003</v>
      </c>
      <c r="D25" s="11">
        <v>32.47955870830139</v>
      </c>
      <c r="E25" s="11">
        <v>34.309530000000002</v>
      </c>
      <c r="F25" s="11">
        <f t="shared" si="0"/>
        <v>1.8299712916986124</v>
      </c>
      <c r="G25" s="11">
        <f t="shared" si="1"/>
        <v>5.6342246153452002</v>
      </c>
      <c r="H25" s="11">
        <f t="shared" si="2"/>
        <v>6.0822299999999991</v>
      </c>
      <c r="I25" s="11">
        <f t="shared" si="3"/>
        <v>21.547331838326723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16.049199999999999</v>
      </c>
      <c r="D28" s="11">
        <v>17.3559308410866</v>
      </c>
      <c r="E28" s="11">
        <v>17.99146</v>
      </c>
      <c r="F28" s="11">
        <f t="shared" si="0"/>
        <v>0.63552915891339978</v>
      </c>
      <c r="G28" s="11">
        <f t="shared" si="1"/>
        <v>3.6617405585007008</v>
      </c>
      <c r="H28" s="11">
        <f t="shared" si="2"/>
        <v>1.942260000000001</v>
      </c>
      <c r="I28" s="11">
        <f t="shared" si="3"/>
        <v>12.101911621763085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197.0934</v>
      </c>
      <c r="D32" s="9">
        <f>SUM(D33:D39)</f>
        <v>84.285777667960474</v>
      </c>
      <c r="E32" s="9">
        <f>SUM(E33:E39)</f>
        <v>109.17122999999999</v>
      </c>
      <c r="F32" s="9">
        <f t="shared" si="0"/>
        <v>24.88545233203952</v>
      </c>
      <c r="G32" s="9">
        <f t="shared" si="1"/>
        <v>29.525090733663863</v>
      </c>
      <c r="H32" s="9">
        <f t="shared" si="2"/>
        <v>-87.922170000000008</v>
      </c>
      <c r="I32" s="9">
        <f t="shared" si="3"/>
        <v>-44.609393313018096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7.6768000000000001</v>
      </c>
      <c r="D33" s="11">
        <v>9.2252979282817513</v>
      </c>
      <c r="E33" s="11">
        <v>10.90723</v>
      </c>
      <c r="F33" s="11">
        <f t="shared" si="0"/>
        <v>1.6819320717182489</v>
      </c>
      <c r="G33" s="11">
        <f t="shared" si="1"/>
        <v>18.23173717308353</v>
      </c>
      <c r="H33" s="11">
        <f t="shared" si="2"/>
        <v>3.2304300000000001</v>
      </c>
      <c r="I33" s="11">
        <f t="shared" si="3"/>
        <v>42.080424135056276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78.304400000000015</v>
      </c>
      <c r="D34" s="11">
        <v>75.060479739678726</v>
      </c>
      <c r="E34" s="11">
        <v>81.587100000000007</v>
      </c>
      <c r="F34" s="11">
        <f t="shared" si="0"/>
        <v>6.5266202603212804</v>
      </c>
      <c r="G34" s="11">
        <f t="shared" si="1"/>
        <v>8.6951486094368189</v>
      </c>
      <c r="H34" s="11">
        <f t="shared" si="2"/>
        <v>3.2826999999999913</v>
      </c>
      <c r="I34" s="11">
        <f t="shared" si="3"/>
        <v>4.1922293000137802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35.793599999999998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-20.041699999999999</v>
      </c>
      <c r="I35" s="11">
        <f t="shared" si="3"/>
        <v>-55.992412051316428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0.64490000000000003</v>
      </c>
      <c r="D36" s="11">
        <v>0</v>
      </c>
      <c r="E36" s="11">
        <v>0.92500000000000004</v>
      </c>
      <c r="F36" s="11">
        <f t="shared" si="0"/>
        <v>0.92500000000000004</v>
      </c>
      <c r="G36" s="11" t="str">
        <f t="shared" si="1"/>
        <v/>
      </c>
      <c r="H36" s="11">
        <f t="shared" si="2"/>
        <v>0.28010000000000002</v>
      </c>
      <c r="I36" s="11">
        <f t="shared" si="3"/>
        <v>43.43309040161266</v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0.60549999999999993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-0.60549999999999993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168.5847</v>
      </c>
      <c r="D40" s="6">
        <f>SUM(D41:D43)</f>
        <v>331.87489391574951</v>
      </c>
      <c r="E40" s="6">
        <f>SUM(E41:E43)</f>
        <v>166.19465000000002</v>
      </c>
      <c r="F40" s="6">
        <f t="shared" si="0"/>
        <v>-165.68024391574949</v>
      </c>
      <c r="G40" s="6">
        <f t="shared" si="1"/>
        <v>-49.922500000198703</v>
      </c>
      <c r="H40" s="6">
        <f t="shared" si="2"/>
        <v>-2.3900499999999738</v>
      </c>
      <c r="I40" s="6">
        <f t="shared" si="3"/>
        <v>-1.4177146561935774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34.551700000000004</v>
      </c>
      <c r="D41" s="11">
        <v>12.411443700640032</v>
      </c>
      <c r="E41" s="11">
        <v>12.81</v>
      </c>
      <c r="F41" s="11">
        <f t="shared" si="0"/>
        <v>0.39855629935996895</v>
      </c>
      <c r="G41" s="11">
        <f t="shared" si="1"/>
        <v>3.211200155058644</v>
      </c>
      <c r="H41" s="11">
        <f t="shared" si="2"/>
        <v>-21.741700000000002</v>
      </c>
      <c r="I41" s="11">
        <f t="shared" si="3"/>
        <v>-62.925123799986679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7.8272000000000004</v>
      </c>
      <c r="D42" s="11"/>
      <c r="E42" s="11">
        <v>4.9124299999999996</v>
      </c>
      <c r="F42" s="11">
        <f t="shared" si="0"/>
        <v>4.9124299999999996</v>
      </c>
      <c r="G42" s="11" t="str">
        <f t="shared" si="1"/>
        <v/>
      </c>
      <c r="H42" s="11">
        <f t="shared" si="2"/>
        <v>-2.9147700000000007</v>
      </c>
      <c r="I42" s="11">
        <f t="shared" si="3"/>
        <v>-37.23898712183157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126.20579999999998</v>
      </c>
      <c r="D43" s="11">
        <v>319.4634502151095</v>
      </c>
      <c r="E43" s="11">
        <v>148.47222000000002</v>
      </c>
      <c r="F43" s="11">
        <f t="shared" si="0"/>
        <v>-170.99123021510948</v>
      </c>
      <c r="G43" s="11">
        <f t="shared" si="1"/>
        <v>-53.524504947271176</v>
      </c>
      <c r="H43" s="11">
        <f t="shared" si="2"/>
        <v>22.266420000000039</v>
      </c>
      <c r="I43" s="11">
        <f t="shared" si="3"/>
        <v>17.642945094441018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2022-03-01T21:41:33Z</cp:lastPrinted>
  <dcterms:created xsi:type="dcterms:W3CDTF">2022-01-04T19:07:22Z</dcterms:created>
  <dcterms:modified xsi:type="dcterms:W3CDTF">2022-10-04T15:37:57Z</dcterms:modified>
</cp:coreProperties>
</file>