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excel\ingresos\"/>
    </mc:Choice>
  </mc:AlternateContent>
  <xr:revisionPtr revIDLastSave="0" documentId="8_{2D55651C-1F69-4BA3-BEA7-6A604DDFCE41}" xr6:coauthVersionLast="36" xr6:coauthVersionMax="36" xr10:uidLastSave="{00000000-0000-0000-0000-000000000000}"/>
  <bookViews>
    <workbookView xWindow="0" yWindow="0" windowWidth="28800" windowHeight="11625" xr2:uid="{90B56DF7-5D8B-4AB5-B09C-551E1A26D5A4}"/>
  </bookViews>
  <sheets>
    <sheet name="Ings22xmes" sheetId="10" r:id="rId1"/>
    <sheet name="Ings22vrsPto.eIng21" sheetId="11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/>
  <c r="C17" i="10"/>
  <c r="C12" i="10"/>
  <c r="C9" i="10"/>
  <c r="C8" i="10" l="1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M8" i="11"/>
  <c r="V32" i="10"/>
  <c r="V12" i="10"/>
  <c r="V24" i="10" l="1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<sst xmlns="http://schemas.openxmlformats.org/spreadsheetml/2006/main" count="115" uniqueCount="67">
  <si>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</si>
  <si>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</si>
  <si>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</si>
  <si>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</si>
  <si>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</si>
  <si>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</si>
  <si>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</si>
  <si>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</si>
  <si>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</si>
  <si>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</si>
  <si>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</si>
  <si>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</si>
  <si>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</si>
  <si>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</si>
  <si>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</si>
  <si>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</si>
  <si>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</si>
  <si>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</si>
  <si>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</si>
  <si>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</si>
  <si>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</si>
  <si>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</si>
  <si>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</si>
  <si>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</si>
  <si>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</si>
  <si>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</si>
  <si>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</si>
  <si>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</si>
  <si>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</si>
  <si>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</si>
  <si>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</si>
  <si>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</si>
  <si>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</si>
  <si>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</si>
  <si>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</si>
  <si>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</si>
  <si>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</si>
  <si>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</si>
  <si>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</si>
  <si>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</si>
  <si>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Fuente: Dirección General de Tesorería, según reportes preliminares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</si>
  <si>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</si>
  <si>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</si>
  <si>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</si>
  <si>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</si>
  <si>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</si>
  <si>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</si>
  <si>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</si>
  <si>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</si>
  <si>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</si>
  <si>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</si>
  <si>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</si>
  <si>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</si>
  <si>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</si>
  <si>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</si>
  <si>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</si>
  <si>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</si>
  <si>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</si>
  <si>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</si>
  <si>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</si>
  <si>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</si>
  <si>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</si>
  <si>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</si>
  <si>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30 Jun.</t>
  </si>
  <si>
    <t>Al 30 Jun.</t>
  </si>
  <si>
    <t>COMPARATIVO ACUMULADO AL 30 DE JUNIO DE 2022, VRS EJECUTADO  2021 Y PRESUPUESTO 2022 (preliminar)</t>
  </si>
  <si>
    <t>INGRESOS AL 30 DE JUNIO DE 2022, VRS EJECUTADO  2021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</si>
</sst>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000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1" applyNumberFormat="1" applyFont="1"/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8" fillId="3" borderId="0" xfId="1" applyNumberFormat="1" applyFont="1" applyFill="1" applyBorder="1"/>
    <xf numFmtId="0" fontId="1" fillId="3" borderId="0" xfId="1" applyFont="1" applyFill="1"/>
    <xf numFmtId="167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tabSelected="1" zoomScale="80" zoomScaleNormal="80" workbookViewId="0">
      <selection activeCell="X12" sqref="X12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9" width="7.7109375" style="2" customWidth="1"/>
    <col min="10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4" t="s">
        <v>2</v>
      </c>
      <c r="D5" s="38" t="s">
        <v>45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3" t="s">
        <v>63</v>
      </c>
      <c r="D6" s="25" t="s">
        <v>49</v>
      </c>
      <c r="E6" s="26" t="s">
        <v>50</v>
      </c>
      <c r="F6" s="26" t="s">
        <v>51</v>
      </c>
      <c r="G6" s="26" t="s">
        <v>52</v>
      </c>
      <c r="H6" s="26" t="s">
        <v>53</v>
      </c>
      <c r="I6" s="26" t="s">
        <v>54</v>
      </c>
      <c r="J6" s="26" t="s">
        <v>55</v>
      </c>
      <c r="K6" s="26" t="s">
        <v>56</v>
      </c>
      <c r="L6" s="26" t="s">
        <v>57</v>
      </c>
      <c r="M6" s="26" t="s">
        <v>58</v>
      </c>
      <c r="N6" s="26" t="s">
        <v>59</v>
      </c>
      <c r="O6" s="26" t="s">
        <v>60</v>
      </c>
      <c r="P6" s="26" t="s">
        <v>63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61</v>
      </c>
      <c r="C7" s="5">
        <f>+C8+C40</f>
        <v>3194.3640999999998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952.83853000000022</v>
      </c>
      <c r="H7" s="5">
        <f t="shared" si="0"/>
        <v>635.71469999999988</v>
      </c>
      <c r="I7" s="5">
        <f t="shared" si="0"/>
        <v>489.22739999999999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>SUM(D7:O7)</f>
        <v>3774.3324200000006</v>
      </c>
      <c r="Q7" s="6">
        <f t="shared" ref="Q7:Q43" si="1">+P7-C7</f>
        <v>579.96832000000086</v>
      </c>
      <c r="R7" s="6">
        <f t="shared" ref="R7:R43" si="2">IF(ISNUMBER(+Q7/C7*100), +Q7/C7*100, "")</f>
        <v>18.155986664137657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3079.674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939.2797300000002</v>
      </c>
      <c r="H8" s="6">
        <f t="shared" si="3"/>
        <v>616.50419999999986</v>
      </c>
      <c r="I8" s="6">
        <f t="shared" si="3"/>
        <v>470.4282</v>
      </c>
      <c r="J8" s="6">
        <f t="shared" si="3"/>
        <v>0</v>
      </c>
      <c r="K8" s="6">
        <f t="shared" si="3"/>
        <v>0</v>
      </c>
      <c r="L8" s="6">
        <f t="shared" si="3"/>
        <v>0</v>
      </c>
      <c r="M8" s="6">
        <f t="shared" si="3"/>
        <v>0</v>
      </c>
      <c r="N8" s="6">
        <f t="shared" si="3"/>
        <v>0</v>
      </c>
      <c r="O8" s="6">
        <f t="shared" si="3"/>
        <v>0</v>
      </c>
      <c r="P8" s="6">
        <f>SUM(D8:O8)</f>
        <v>3661.5703699999999</v>
      </c>
      <c r="Q8" s="6">
        <f t="shared" si="1"/>
        <v>581.89636999999993</v>
      </c>
      <c r="R8" s="6">
        <f t="shared" si="2"/>
        <v>18.89473918343305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</row>
    <row r="9" spans="1:26" ht="21" customHeight="1" x14ac:dyDescent="0.25">
      <c r="A9" s="1"/>
      <c r="B9" s="8" t="s">
        <v>7</v>
      </c>
      <c r="C9" s="9">
        <f>SUM(C10:C11)</f>
        <v>1356.9750999999999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259.39300000000003</v>
      </c>
      <c r="H9" s="9">
        <f t="shared" si="4"/>
        <v>257.19399999999996</v>
      </c>
      <c r="I9" s="9">
        <f t="shared" si="4"/>
        <v>237.97900000000001</v>
      </c>
      <c r="J9" s="9">
        <f t="shared" si="4"/>
        <v>0</v>
      </c>
      <c r="K9" s="9">
        <f t="shared" si="4"/>
        <v>0</v>
      </c>
      <c r="L9" s="9">
        <f t="shared" si="4"/>
        <v>0</v>
      </c>
      <c r="M9" s="9">
        <f t="shared" si="4"/>
        <v>0</v>
      </c>
      <c r="N9" s="9">
        <f t="shared" si="4"/>
        <v>0</v>
      </c>
      <c r="O9" s="9">
        <f t="shared" si="4"/>
        <v>0</v>
      </c>
      <c r="P9" s="9">
        <f>SUM(D9:O9)</f>
        <v>1561.7529000000002</v>
      </c>
      <c r="Q9" s="9">
        <f t="shared" si="1"/>
        <v>204.7778000000003</v>
      </c>
      <c r="R9" s="9">
        <f t="shared" si="2"/>
        <v>15.090755902595435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620.90159999999992</v>
      </c>
      <c r="D10" s="11">
        <v>143.226</v>
      </c>
      <c r="E10" s="11">
        <v>102.92500000000001</v>
      </c>
      <c r="F10" s="11">
        <v>101.5051</v>
      </c>
      <c r="G10" s="11">
        <v>106.8045</v>
      </c>
      <c r="H10" s="11">
        <v>105.68939999999998</v>
      </c>
      <c r="I10" s="11">
        <v>105.53120000000001</v>
      </c>
      <c r="J10" s="11"/>
      <c r="K10" s="11"/>
      <c r="L10" s="11"/>
      <c r="M10" s="11"/>
      <c r="N10" s="11"/>
      <c r="O10" s="11"/>
      <c r="P10" s="11">
        <f t="shared" ref="P10:P23" si="5">SUM(D10:O10)</f>
        <v>665.6812000000001</v>
      </c>
      <c r="Q10" s="11">
        <f t="shared" si="1"/>
        <v>44.779600000000187</v>
      </c>
      <c r="R10" s="11">
        <f t="shared" si="2"/>
        <v>7.2120284437985331</v>
      </c>
      <c r="S10" s="1"/>
      <c r="T10" s="7"/>
      <c r="U10" s="7" t="e">
        <f>C10-#REF!</f>
        <v>#REF!</v>
      </c>
      <c r="V10" s="7" t="e">
        <f>+P10-#REF!</f>
        <v>#REF!</v>
      </c>
    </row>
    <row r="11" spans="1:26" ht="15" customHeight="1" x14ac:dyDescent="0.25">
      <c r="A11" s="1"/>
      <c r="B11" s="10" t="s">
        <v>9</v>
      </c>
      <c r="C11" s="11">
        <v>736.07349999999997</v>
      </c>
      <c r="D11" s="11">
        <v>145.1002</v>
      </c>
      <c r="E11" s="11">
        <v>150.14959999999999</v>
      </c>
      <c r="F11" s="11">
        <v>164.28100000000003</v>
      </c>
      <c r="G11" s="11">
        <v>152.58850000000001</v>
      </c>
      <c r="H11" s="11">
        <v>151.50459999999998</v>
      </c>
      <c r="I11" s="11">
        <v>132.4478</v>
      </c>
      <c r="J11" s="11"/>
      <c r="K11" s="11"/>
      <c r="L11" s="11"/>
      <c r="M11" s="11"/>
      <c r="N11" s="11"/>
      <c r="O11" s="11"/>
      <c r="P11" s="11">
        <f t="shared" si="5"/>
        <v>896.07170000000008</v>
      </c>
      <c r="Q11" s="11">
        <f t="shared" si="1"/>
        <v>159.99820000000011</v>
      </c>
      <c r="R11" s="11">
        <f t="shared" si="2"/>
        <v>21.736715151408127</v>
      </c>
      <c r="S11" s="1"/>
      <c r="T11" s="7"/>
      <c r="U11" s="7" t="e">
        <f>C11-#REF!</f>
        <v>#REF!</v>
      </c>
      <c r="V11" s="7" t="e">
        <f>+P11-#REF!</f>
        <v>#REF!</v>
      </c>
    </row>
    <row r="12" spans="1:26" ht="21" customHeight="1" x14ac:dyDescent="0.25">
      <c r="A12" s="1"/>
      <c r="B12" s="8" t="s">
        <v>10</v>
      </c>
      <c r="C12" s="9">
        <f>SUM(C13:C15)</f>
        <v>1298.0392999999999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618.97183000000007</v>
      </c>
      <c r="H12" s="9">
        <f t="shared" si="6"/>
        <v>299.46379999999999</v>
      </c>
      <c r="I12" s="9">
        <f t="shared" si="6"/>
        <v>171.52330000000001</v>
      </c>
      <c r="J12" s="9">
        <f t="shared" si="6"/>
        <v>0</v>
      </c>
      <c r="K12" s="9">
        <f t="shared" si="6"/>
        <v>0</v>
      </c>
      <c r="L12" s="9">
        <f t="shared" si="6"/>
        <v>0</v>
      </c>
      <c r="M12" s="9">
        <f t="shared" si="6"/>
        <v>0</v>
      </c>
      <c r="N12" s="9">
        <f t="shared" si="6"/>
        <v>0</v>
      </c>
      <c r="O12" s="9">
        <f t="shared" si="6"/>
        <v>0</v>
      </c>
      <c r="P12" s="9">
        <f>SUM(D12:O12)</f>
        <v>1719.7113100000001</v>
      </c>
      <c r="Q12" s="9">
        <f t="shared" si="1"/>
        <v>421.67201000000023</v>
      </c>
      <c r="R12" s="9">
        <f t="shared" si="2"/>
        <v>32.485303796271822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473.50160000000005</v>
      </c>
      <c r="D13" s="11">
        <v>11.09309</v>
      </c>
      <c r="E13" s="11">
        <v>24.447859999999999</v>
      </c>
      <c r="F13" s="11">
        <v>43.389600000000009</v>
      </c>
      <c r="G13" s="11">
        <v>445.39820000000003</v>
      </c>
      <c r="H13" s="11">
        <v>156.09399999999999</v>
      </c>
      <c r="I13" s="11">
        <v>28.3157</v>
      </c>
      <c r="J13" s="11"/>
      <c r="K13" s="11"/>
      <c r="L13" s="11"/>
      <c r="M13" s="11"/>
      <c r="N13" s="11"/>
      <c r="O13" s="11"/>
      <c r="P13" s="11">
        <f t="shared" si="5"/>
        <v>708.73844999999994</v>
      </c>
      <c r="Q13" s="11">
        <f t="shared" si="1"/>
        <v>235.23684999999989</v>
      </c>
      <c r="R13" s="11">
        <f t="shared" si="2"/>
        <v>49.680265071965934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555.68869999999993</v>
      </c>
      <c r="D14" s="11">
        <v>169.68359999999998</v>
      </c>
      <c r="E14" s="11">
        <v>85.822829999999996</v>
      </c>
      <c r="F14" s="11">
        <v>114.07220000000001</v>
      </c>
      <c r="G14" s="11">
        <v>115.03220000000002</v>
      </c>
      <c r="H14" s="11">
        <v>97.356700000000004</v>
      </c>
      <c r="I14" s="11">
        <v>96.408100000000005</v>
      </c>
      <c r="J14" s="11"/>
      <c r="K14" s="11"/>
      <c r="L14" s="11"/>
      <c r="M14" s="11"/>
      <c r="N14" s="11"/>
      <c r="O14" s="11"/>
      <c r="P14" s="11">
        <f t="shared" si="5"/>
        <v>678.37563</v>
      </c>
      <c r="Q14" s="11">
        <f t="shared" si="1"/>
        <v>122.68693000000007</v>
      </c>
      <c r="R14" s="11">
        <f t="shared" si="2"/>
        <v>22.078356101176809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268.84900000000005</v>
      </c>
      <c r="D15" s="11">
        <v>69.514200000000002</v>
      </c>
      <c r="E15" s="11">
        <v>56.945200000000007</v>
      </c>
      <c r="F15" s="11">
        <v>54.783799999999999</v>
      </c>
      <c r="G15" s="11">
        <v>58.541430000000005</v>
      </c>
      <c r="H15" s="11">
        <v>46.013100000000009</v>
      </c>
      <c r="I15" s="11">
        <v>46.799500000000002</v>
      </c>
      <c r="J15" s="11"/>
      <c r="K15" s="11"/>
      <c r="L15" s="11"/>
      <c r="M15" s="11"/>
      <c r="N15" s="11"/>
      <c r="O15" s="11"/>
      <c r="P15" s="11">
        <f t="shared" si="5"/>
        <v>332.59723000000002</v>
      </c>
      <c r="Q15" s="11">
        <f t="shared" si="1"/>
        <v>63.748229999999978</v>
      </c>
      <c r="R15" s="11">
        <f t="shared" si="2"/>
        <v>23.711536959408431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62</v>
      </c>
      <c r="C16" s="9">
        <v>132.26459999999997</v>
      </c>
      <c r="D16" s="9">
        <v>25.932299999999998</v>
      </c>
      <c r="E16" s="9">
        <v>24.208300000000001</v>
      </c>
      <c r="F16" s="9">
        <v>27.857200000000002</v>
      </c>
      <c r="G16" s="9">
        <v>22.442299999999999</v>
      </c>
      <c r="H16" s="9">
        <v>25.626099999999997</v>
      </c>
      <c r="I16" s="9">
        <v>26.109299999999998</v>
      </c>
      <c r="J16" s="9"/>
      <c r="K16" s="9"/>
      <c r="L16" s="9"/>
      <c r="M16" s="9"/>
      <c r="N16" s="9"/>
      <c r="O16" s="9"/>
      <c r="P16" s="9">
        <f t="shared" si="5"/>
        <v>152.1755</v>
      </c>
      <c r="Q16" s="9">
        <f t="shared" si="1"/>
        <v>19.910900000000026</v>
      </c>
      <c r="R16" s="9">
        <f t="shared" si="2"/>
        <v>15.053839046880292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111.0492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20.093600000000002</v>
      </c>
      <c r="H17" s="9">
        <f t="shared" si="7"/>
        <v>18.648299999999999</v>
      </c>
      <c r="I17" s="9">
        <f t="shared" si="7"/>
        <v>18.5931</v>
      </c>
      <c r="J17" s="9">
        <f t="shared" si="7"/>
        <v>0</v>
      </c>
      <c r="K17" s="9">
        <f t="shared" si="7"/>
        <v>0</v>
      </c>
      <c r="L17" s="9">
        <f t="shared" si="7"/>
        <v>0</v>
      </c>
      <c r="M17" s="9">
        <f t="shared" si="7"/>
        <v>0</v>
      </c>
      <c r="N17" s="9">
        <f t="shared" si="7"/>
        <v>0</v>
      </c>
      <c r="O17" s="9">
        <f t="shared" si="7"/>
        <v>0</v>
      </c>
      <c r="P17" s="9">
        <f>SUM(D17:O17)</f>
        <v>116.4049</v>
      </c>
      <c r="Q17" s="9">
        <f t="shared" si="1"/>
        <v>5.3556999999999988</v>
      </c>
      <c r="R17" s="9">
        <f t="shared" si="2"/>
        <v>4.8228172737849517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23.214400000000005</v>
      </c>
      <c r="D18" s="11">
        <v>2.4078000000000004</v>
      </c>
      <c r="E18" s="11">
        <v>2.1638999999999995</v>
      </c>
      <c r="F18" s="11">
        <v>2.9337000000000004</v>
      </c>
      <c r="G18" s="11">
        <v>2.4413999999999998</v>
      </c>
      <c r="H18" s="11">
        <v>2.4389000000000003</v>
      </c>
      <c r="I18" s="11">
        <v>2.3547000000000002</v>
      </c>
      <c r="J18" s="11"/>
      <c r="K18" s="11"/>
      <c r="L18" s="11"/>
      <c r="M18" s="11"/>
      <c r="N18" s="11"/>
      <c r="O18" s="11"/>
      <c r="P18" s="11">
        <f t="shared" si="5"/>
        <v>14.740400000000001</v>
      </c>
      <c r="Q18" s="11">
        <f t="shared" si="1"/>
        <v>-8.4740000000000038</v>
      </c>
      <c r="R18" s="11">
        <f t="shared" si="2"/>
        <v>-36.503204907298922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40.469499999999996</v>
      </c>
      <c r="D19" s="11">
        <v>11.1166</v>
      </c>
      <c r="E19" s="11">
        <v>8.321299999999999</v>
      </c>
      <c r="F19" s="11">
        <v>8.7373000000000012</v>
      </c>
      <c r="G19" s="11">
        <v>9.1352000000000011</v>
      </c>
      <c r="H19" s="11">
        <v>8.4423999999999992</v>
      </c>
      <c r="I19" s="11">
        <v>7.8908999999999994</v>
      </c>
      <c r="J19" s="11"/>
      <c r="K19" s="11"/>
      <c r="L19" s="11"/>
      <c r="M19" s="11"/>
      <c r="N19" s="11"/>
      <c r="O19" s="11"/>
      <c r="P19" s="11">
        <f t="shared" si="5"/>
        <v>53.643700000000003</v>
      </c>
      <c r="Q19" s="11">
        <f t="shared" si="1"/>
        <v>13.174200000000006</v>
      </c>
      <c r="R19" s="11">
        <f t="shared" si="2"/>
        <v>32.553404415671075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12.856599999999998</v>
      </c>
      <c r="D20" s="11">
        <v>1.8991000000000002</v>
      </c>
      <c r="E20" s="11">
        <v>2.3765000000000001</v>
      </c>
      <c r="F20" s="11">
        <v>2.5428999999999995</v>
      </c>
      <c r="G20" s="11">
        <v>2.4763999999999995</v>
      </c>
      <c r="H20" s="11">
        <v>2.0824000000000003</v>
      </c>
      <c r="I20" s="11">
        <v>2.7477000000000005</v>
      </c>
      <c r="J20" s="11"/>
      <c r="K20" s="11"/>
      <c r="L20" s="11"/>
      <c r="M20" s="11"/>
      <c r="N20" s="11"/>
      <c r="O20" s="11"/>
      <c r="P20" s="11">
        <f t="shared" si="5"/>
        <v>14.125</v>
      </c>
      <c r="Q20" s="11">
        <f t="shared" si="1"/>
        <v>1.2684000000000015</v>
      </c>
      <c r="R20" s="11">
        <f t="shared" si="2"/>
        <v>9.8657498872174738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30.651300000000003</v>
      </c>
      <c r="D21" s="11">
        <v>6.178399999999999</v>
      </c>
      <c r="E21" s="11">
        <v>4.8108999999999993</v>
      </c>
      <c r="F21" s="11">
        <v>5.1873000000000005</v>
      </c>
      <c r="G21" s="11">
        <v>5.9021000000000008</v>
      </c>
      <c r="H21" s="11">
        <v>5.5861000000000001</v>
      </c>
      <c r="I21" s="11">
        <v>5.4940999999999995</v>
      </c>
      <c r="J21" s="11"/>
      <c r="K21" s="11"/>
      <c r="L21" s="11"/>
      <c r="M21" s="11"/>
      <c r="N21" s="11"/>
      <c r="O21" s="11"/>
      <c r="P21" s="11">
        <f t="shared" si="5"/>
        <v>33.158900000000003</v>
      </c>
      <c r="Q21" s="11">
        <f t="shared" si="1"/>
        <v>2.5076000000000001</v>
      </c>
      <c r="R21" s="11">
        <f t="shared" si="2"/>
        <v>8.1810559421623221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0.58129999999999993</v>
      </c>
      <c r="D22" s="11">
        <v>0.11789999999999999</v>
      </c>
      <c r="E22" s="11">
        <v>0.1154</v>
      </c>
      <c r="F22" s="11">
        <v>0.16090000000000002</v>
      </c>
      <c r="G22" s="11">
        <v>0.13850000000000001</v>
      </c>
      <c r="H22" s="11">
        <v>9.8500000000000004E-2</v>
      </c>
      <c r="I22" s="11">
        <v>0.10569999999999999</v>
      </c>
      <c r="J22" s="11"/>
      <c r="K22" s="11"/>
      <c r="L22" s="11"/>
      <c r="M22" s="11"/>
      <c r="N22" s="11"/>
      <c r="O22" s="11"/>
      <c r="P22" s="11">
        <f t="shared" si="5"/>
        <v>0.7369</v>
      </c>
      <c r="Q22" s="11">
        <f t="shared" si="1"/>
        <v>0.15560000000000007</v>
      </c>
      <c r="R22" s="11">
        <f t="shared" si="2"/>
        <v>26.76758988474111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3.2760999999999996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/>
      <c r="K23" s="11"/>
      <c r="L23" s="11"/>
      <c r="M23" s="11"/>
      <c r="N23" s="11"/>
      <c r="O23" s="11"/>
      <c r="P23" s="11">
        <f t="shared" si="5"/>
        <v>0</v>
      </c>
      <c r="Q23" s="11">
        <f t="shared" si="1"/>
        <v>-3.2760999999999996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26.786000000000001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5.0250000000000004</v>
      </c>
      <c r="H24" s="9">
        <f t="shared" si="8"/>
        <v>5.7940000000000005</v>
      </c>
      <c r="I24" s="9">
        <f t="shared" si="8"/>
        <v>6.0296000000000003</v>
      </c>
      <c r="J24" s="9">
        <f t="shared" si="8"/>
        <v>0</v>
      </c>
      <c r="K24" s="9">
        <f t="shared" si="8"/>
        <v>0</v>
      </c>
      <c r="L24" s="9">
        <f t="shared" si="8"/>
        <v>0</v>
      </c>
      <c r="M24" s="9">
        <f t="shared" si="8"/>
        <v>0</v>
      </c>
      <c r="N24" s="9">
        <f t="shared" si="8"/>
        <v>0</v>
      </c>
      <c r="O24" s="9">
        <f t="shared" si="8"/>
        <v>0</v>
      </c>
      <c r="P24" s="9">
        <f>SUM(D24:O24)</f>
        <v>32.953560000000003</v>
      </c>
      <c r="Q24" s="9">
        <f t="shared" si="1"/>
        <v>6.1675600000000017</v>
      </c>
      <c r="R24" s="9">
        <f t="shared" si="2"/>
        <v>23.02531173000822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17.148300000000003</v>
      </c>
      <c r="D25" s="11">
        <v>3.36</v>
      </c>
      <c r="E25" s="11">
        <v>3.3041000000000005</v>
      </c>
      <c r="F25" s="11">
        <v>4.1062000000000003</v>
      </c>
      <c r="G25" s="11">
        <v>3.1964000000000001</v>
      </c>
      <c r="H25" s="11">
        <v>3.8107000000000006</v>
      </c>
      <c r="I25" s="11">
        <v>3.9596999999999998</v>
      </c>
      <c r="J25" s="11"/>
      <c r="K25" s="11"/>
      <c r="L25" s="11"/>
      <c r="M25" s="11"/>
      <c r="N25" s="11"/>
      <c r="O25" s="11"/>
      <c r="P25" s="11">
        <f t="shared" ref="P25:P43" si="9">SUM(D25:O25)</f>
        <v>21.737099999999998</v>
      </c>
      <c r="Q25" s="11">
        <f t="shared" si="1"/>
        <v>4.5887999999999955</v>
      </c>
      <c r="R25" s="11">
        <f t="shared" si="2"/>
        <v>26.759503857525207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/>
      <c r="K26" s="11"/>
      <c r="L26" s="11"/>
      <c r="M26" s="11"/>
      <c r="N26" s="11"/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/>
      <c r="K27" s="11"/>
      <c r="L27" s="11"/>
      <c r="M27" s="11"/>
      <c r="N27" s="11"/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9.6377000000000006</v>
      </c>
      <c r="D28" s="11">
        <v>1.60606</v>
      </c>
      <c r="E28" s="11">
        <v>1.6111999999999997</v>
      </c>
      <c r="F28" s="11">
        <v>2.1173999999999999</v>
      </c>
      <c r="G28" s="11">
        <v>1.8286</v>
      </c>
      <c r="H28" s="11">
        <v>1.9833000000000001</v>
      </c>
      <c r="I28" s="11">
        <v>2.0699000000000001</v>
      </c>
      <c r="J28" s="11"/>
      <c r="K28" s="11"/>
      <c r="L28" s="11"/>
      <c r="M28" s="11"/>
      <c r="N28" s="11"/>
      <c r="O28" s="11"/>
      <c r="P28" s="11">
        <f t="shared" si="9"/>
        <v>11.21646</v>
      </c>
      <c r="Q28" s="11">
        <f t="shared" si="1"/>
        <v>1.5787599999999991</v>
      </c>
      <c r="R28" s="11">
        <f t="shared" si="2"/>
        <v>16.381086773815319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/>
      <c r="K30" s="11"/>
      <c r="L30" s="11"/>
      <c r="M30" s="11"/>
      <c r="N30" s="11"/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/>
      <c r="K31" s="11"/>
      <c r="L31" s="11"/>
      <c r="M31" s="11"/>
      <c r="N31" s="11"/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154.5598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13.353999999999999</v>
      </c>
      <c r="H32" s="9">
        <f t="shared" si="11"/>
        <v>9.7780000000000005</v>
      </c>
      <c r="I32" s="9">
        <f t="shared" si="11"/>
        <v>10.193900000000001</v>
      </c>
      <c r="J32" s="9">
        <f t="shared" si="11"/>
        <v>0</v>
      </c>
      <c r="K32" s="9">
        <f t="shared" si="11"/>
        <v>0</v>
      </c>
      <c r="L32" s="9">
        <f t="shared" si="11"/>
        <v>0</v>
      </c>
      <c r="M32" s="9">
        <f t="shared" si="11"/>
        <v>0</v>
      </c>
      <c r="N32" s="9">
        <f t="shared" si="11"/>
        <v>0</v>
      </c>
      <c r="O32" s="9">
        <f t="shared" si="11"/>
        <v>0</v>
      </c>
      <c r="P32" s="9">
        <f>SUM(D32:O32)</f>
        <v>78.572200000000009</v>
      </c>
      <c r="Q32" s="9">
        <f t="shared" si="1"/>
        <v>-75.987599999999986</v>
      </c>
      <c r="R32" s="9">
        <f t="shared" si="2"/>
        <v>-49.163883493638053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4.4589999999999996</v>
      </c>
      <c r="D33" s="11">
        <v>1.1173</v>
      </c>
      <c r="E33" s="11">
        <v>1.3667</v>
      </c>
      <c r="F33" s="11">
        <v>1.2764000000000002</v>
      </c>
      <c r="G33" s="11">
        <v>1.3413999999999999</v>
      </c>
      <c r="H33" s="11">
        <v>1.1197999999999999</v>
      </c>
      <c r="I33" s="11">
        <v>1.1949000000000001</v>
      </c>
      <c r="J33" s="11"/>
      <c r="K33" s="11"/>
      <c r="L33" s="11"/>
      <c r="M33" s="11"/>
      <c r="N33" s="11"/>
      <c r="O33" s="11"/>
      <c r="P33" s="11">
        <f t="shared" si="9"/>
        <v>7.4164999999999992</v>
      </c>
      <c r="Q33" s="11">
        <f t="shared" si="1"/>
        <v>2.9574999999999996</v>
      </c>
      <c r="R33" s="11">
        <f t="shared" si="2"/>
        <v>66.326530612244895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52.922499999999999</v>
      </c>
      <c r="D34" s="11">
        <v>10.097200000000001</v>
      </c>
      <c r="E34" s="11">
        <v>8.8727999999999998</v>
      </c>
      <c r="F34" s="11">
        <v>8.450800000000001</v>
      </c>
      <c r="G34" s="11">
        <v>9.7129999999999992</v>
      </c>
      <c r="H34" s="11">
        <v>8.6582000000000008</v>
      </c>
      <c r="I34" s="11">
        <v>8.9990000000000006</v>
      </c>
      <c r="J34" s="11"/>
      <c r="K34" s="11"/>
      <c r="L34" s="11"/>
      <c r="M34" s="11"/>
      <c r="N34" s="11"/>
      <c r="O34" s="11"/>
      <c r="P34" s="11">
        <f t="shared" si="9"/>
        <v>54.791000000000004</v>
      </c>
      <c r="Q34" s="11">
        <f t="shared" si="1"/>
        <v>1.8685000000000045</v>
      </c>
      <c r="R34" s="11">
        <f t="shared" si="2"/>
        <v>3.5306344182531149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23.068999999999999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>
        <v>0</v>
      </c>
      <c r="I35" s="11">
        <v>0</v>
      </c>
      <c r="J35" s="11"/>
      <c r="K35" s="11"/>
      <c r="L35" s="11"/>
      <c r="M35" s="11"/>
      <c r="N35" s="11"/>
      <c r="O35" s="11"/>
      <c r="P35" s="11">
        <f t="shared" si="9"/>
        <v>15.751899999999997</v>
      </c>
      <c r="Q35" s="11">
        <f t="shared" si="1"/>
        <v>-7.3171000000000017</v>
      </c>
      <c r="R35" s="11">
        <f t="shared" si="2"/>
        <v>-31.718323290996587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</v>
      </c>
      <c r="D36" s="11">
        <v>0</v>
      </c>
      <c r="E36" s="11">
        <v>0</v>
      </c>
      <c r="F36" s="11">
        <v>0.30640000000000006</v>
      </c>
      <c r="G36" s="11">
        <v>0.30640000000000006</v>
      </c>
      <c r="H36" s="11">
        <v>0</v>
      </c>
      <c r="I36" s="11">
        <v>0</v>
      </c>
      <c r="J36" s="11"/>
      <c r="K36" s="11"/>
      <c r="L36" s="11"/>
      <c r="M36" s="11"/>
      <c r="N36" s="11"/>
      <c r="O36" s="11"/>
      <c r="P36" s="11">
        <f t="shared" si="9"/>
        <v>0.61280000000000012</v>
      </c>
      <c r="Q36" s="11">
        <f t="shared" si="1"/>
        <v>0.61280000000000012</v>
      </c>
      <c r="R36" s="11" t="str">
        <f t="shared" si="2"/>
        <v/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0.59649999999999992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/>
      <c r="K38" s="11"/>
      <c r="L38" s="11"/>
      <c r="M38" s="11"/>
      <c r="N38" s="11"/>
      <c r="O38" s="11"/>
      <c r="P38" s="11">
        <f t="shared" si="9"/>
        <v>0</v>
      </c>
      <c r="Q38" s="11">
        <f t="shared" si="1"/>
        <v>-0.59649999999999992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73.512799999999984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/>
      <c r="K39" s="11"/>
      <c r="L39" s="11"/>
      <c r="M39" s="11"/>
      <c r="N39" s="11"/>
      <c r="O39" s="11"/>
      <c r="P39" s="11">
        <f t="shared" si="9"/>
        <v>0</v>
      </c>
      <c r="Q39" s="11">
        <f t="shared" si="1"/>
        <v>-73.512799999999984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114.6901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13.558800000000002</v>
      </c>
      <c r="H40" s="6">
        <f t="shared" si="12"/>
        <v>19.2105</v>
      </c>
      <c r="I40" s="6">
        <f t="shared" si="12"/>
        <v>18.799199999999999</v>
      </c>
      <c r="J40" s="6">
        <f t="shared" si="12"/>
        <v>0</v>
      </c>
      <c r="K40" s="6">
        <f t="shared" si="12"/>
        <v>0</v>
      </c>
      <c r="L40" s="6">
        <f t="shared" si="12"/>
        <v>0</v>
      </c>
      <c r="M40" s="6">
        <f t="shared" si="12"/>
        <v>0</v>
      </c>
      <c r="N40" s="6">
        <f t="shared" si="12"/>
        <v>0</v>
      </c>
      <c r="O40" s="6">
        <f t="shared" si="12"/>
        <v>0</v>
      </c>
      <c r="P40" s="6">
        <f>SUM(D40:O40)</f>
        <v>112.76204999999999</v>
      </c>
      <c r="Q40" s="6">
        <f t="shared" si="1"/>
        <v>-1.9280500000000131</v>
      </c>
      <c r="R40" s="6">
        <f t="shared" si="2"/>
        <v>-1.681095404049707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23.006300000000003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>
        <v>0</v>
      </c>
      <c r="I41" s="11">
        <v>0</v>
      </c>
      <c r="J41" s="11"/>
      <c r="K41" s="11"/>
      <c r="L41" s="11"/>
      <c r="M41" s="11"/>
      <c r="N41" s="11"/>
      <c r="O41" s="11"/>
      <c r="P41" s="11">
        <f t="shared" si="9"/>
        <v>12.809999999999999</v>
      </c>
      <c r="Q41" s="11">
        <f t="shared" si="1"/>
        <v>-10.196300000000004</v>
      </c>
      <c r="R41" s="11">
        <f t="shared" si="2"/>
        <v>-44.319599414073551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4.3085000000000004</v>
      </c>
      <c r="D42" s="11">
        <v>0.60921999999999998</v>
      </c>
      <c r="E42" s="11">
        <v>0.50611000000000006</v>
      </c>
      <c r="F42" s="11">
        <v>0.59660000000000013</v>
      </c>
      <c r="G42" s="11">
        <v>0.52660000000000018</v>
      </c>
      <c r="H42" s="11">
        <v>0.58590000000000009</v>
      </c>
      <c r="I42" s="11">
        <v>0.64960000000000007</v>
      </c>
      <c r="J42" s="11"/>
      <c r="K42" s="11"/>
      <c r="L42" s="11"/>
      <c r="M42" s="11"/>
      <c r="N42" s="11"/>
      <c r="O42" s="11"/>
      <c r="P42" s="11">
        <f t="shared" si="9"/>
        <v>3.4740300000000004</v>
      </c>
      <c r="Q42" s="11">
        <f t="shared" si="1"/>
        <v>-0.83447000000000005</v>
      </c>
      <c r="R42" s="11">
        <f t="shared" si="2"/>
        <v>-19.367993501218521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87.375299999999996</v>
      </c>
      <c r="D43" s="11">
        <v>12.932279999999999</v>
      </c>
      <c r="E43" s="11">
        <v>11.573740000000001</v>
      </c>
      <c r="F43" s="11">
        <v>23.854399999999998</v>
      </c>
      <c r="G43" s="11">
        <v>11.343400000000001</v>
      </c>
      <c r="H43" s="11">
        <v>18.624600000000001</v>
      </c>
      <c r="I43" s="11">
        <v>18.1496</v>
      </c>
      <c r="J43" s="11"/>
      <c r="K43" s="11"/>
      <c r="L43" s="11"/>
      <c r="M43" s="11"/>
      <c r="N43" s="11"/>
      <c r="O43" s="11"/>
      <c r="P43" s="11">
        <f t="shared" si="9"/>
        <v>96.478019999999987</v>
      </c>
      <c r="Q43" s="11">
        <f t="shared" si="1"/>
        <v>9.1027199999999908</v>
      </c>
      <c r="R43" s="11">
        <f t="shared" si="2"/>
        <v>10.417955646504208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40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41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H12 F12 C12:D12 E12 G12 I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zoomScale="80" zoomScaleNormal="80" zoomScaleSheetLayoutView="80" workbookViewId="0">
      <selection activeCell="Q9" sqref="Q9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6" width="12.28515625" style="2" customWidth="1"/>
    <col min="7" max="7" width="9.7109375" style="2" customWidth="1"/>
    <col min="8" max="8" width="12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7" t="s">
        <v>2</v>
      </c>
      <c r="D5" s="17" t="s">
        <v>46</v>
      </c>
      <c r="E5" s="17" t="s">
        <v>45</v>
      </c>
      <c r="F5" s="43" t="s">
        <v>47</v>
      </c>
      <c r="G5" s="44"/>
      <c r="H5" s="42" t="s">
        <v>48</v>
      </c>
      <c r="I5" s="42"/>
      <c r="J5" s="1"/>
      <c r="K5" s="1"/>
      <c r="L5" s="1"/>
      <c r="M5" s="1"/>
    </row>
    <row r="6" spans="1:19" ht="30.75" customHeight="1" x14ac:dyDescent="0.2">
      <c r="A6" s="1"/>
      <c r="B6" s="37"/>
      <c r="C6" s="3" t="s">
        <v>64</v>
      </c>
      <c r="D6" s="3" t="s">
        <v>64</v>
      </c>
      <c r="E6" s="3" t="s">
        <v>64</v>
      </c>
      <c r="F6" s="18" t="s">
        <v>44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42</v>
      </c>
      <c r="C7" s="5">
        <f>+C8+C40</f>
        <v>3194.3640999999998</v>
      </c>
      <c r="D7" s="5">
        <f>+D8+D40</f>
        <v>3599.8327582851934</v>
      </c>
      <c r="E7" s="5">
        <f>+E8+E40</f>
        <v>3774.3324199999993</v>
      </c>
      <c r="F7" s="6">
        <f t="shared" ref="F7:F43" si="0">+E7-D7</f>
        <v>174.49966171480582</v>
      </c>
      <c r="G7" s="6">
        <f t="shared" ref="G7:G43" si="1">IF(ISNUMBER(+F7/D7*100), +F7/D7*100, "")</f>
        <v>4.8474380181464323</v>
      </c>
      <c r="H7" s="6">
        <f t="shared" ref="H7:H43" si="2">+E7-C7</f>
        <v>579.96831999999949</v>
      </c>
      <c r="I7" s="6">
        <f t="shared" ref="I7:I43" si="3">IF(ISNUMBER(+H7/C7*100), +H7/C7*100, "")</f>
        <v>18.155986664137615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3079.674</v>
      </c>
      <c r="D8" s="6">
        <f>+D9+D12+D16+D17+D24+D32</f>
        <v>3356.7137086420548</v>
      </c>
      <c r="E8" s="6">
        <f>+E9+E12+E16+E17+E24+E32</f>
        <v>3661.5703699999995</v>
      </c>
      <c r="F8" s="6">
        <f t="shared" si="0"/>
        <v>304.85666135794463</v>
      </c>
      <c r="G8" s="6">
        <f t="shared" si="1"/>
        <v>9.0819976864000473</v>
      </c>
      <c r="H8" s="6">
        <f t="shared" si="2"/>
        <v>581.89636999999948</v>
      </c>
      <c r="I8" s="6">
        <f t="shared" si="3"/>
        <v>18.894739183433035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1356.9750999999999</v>
      </c>
      <c r="D9" s="9">
        <f>SUM(D10:D11)</f>
        <v>1480.7298742007233</v>
      </c>
      <c r="E9" s="9">
        <f>SUM(E10:E11)</f>
        <v>1561.7529</v>
      </c>
      <c r="F9" s="9">
        <f t="shared" si="0"/>
        <v>81.023025799276638</v>
      </c>
      <c r="G9" s="9">
        <f t="shared" si="1"/>
        <v>5.47183029200459</v>
      </c>
      <c r="H9" s="9">
        <f t="shared" si="2"/>
        <v>204.77780000000007</v>
      </c>
      <c r="I9" s="9">
        <f t="shared" si="3"/>
        <v>15.090755902595419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620.90159999999992</v>
      </c>
      <c r="D10" s="11">
        <v>679.74442532205887</v>
      </c>
      <c r="E10" s="11">
        <v>665.68119999999999</v>
      </c>
      <c r="F10" s="11">
        <f t="shared" si="0"/>
        <v>-14.063225322058884</v>
      </c>
      <c r="G10" s="11">
        <f t="shared" si="1"/>
        <v>-2.0688989564564375</v>
      </c>
      <c r="H10" s="11">
        <f t="shared" si="2"/>
        <v>44.779600000000073</v>
      </c>
      <c r="I10" s="11">
        <f t="shared" si="3"/>
        <v>7.2120284437985154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736.07349999999997</v>
      </c>
      <c r="D11" s="11">
        <v>800.98544887866456</v>
      </c>
      <c r="E11" s="11">
        <v>896.07169999999996</v>
      </c>
      <c r="F11" s="11">
        <f t="shared" si="0"/>
        <v>95.086251121335408</v>
      </c>
      <c r="G11" s="11">
        <f t="shared" si="1"/>
        <v>11.871158365542209</v>
      </c>
      <c r="H11" s="11">
        <f t="shared" si="2"/>
        <v>159.9982</v>
      </c>
      <c r="I11" s="11">
        <f t="shared" si="3"/>
        <v>21.736715151408113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1298.0392999999999</v>
      </c>
      <c r="D12" s="9">
        <f>SUM(D13:D15)</f>
        <v>1516.967787734249</v>
      </c>
      <c r="E12" s="9">
        <f>SUM(E13:E15)</f>
        <v>1719.7113099999997</v>
      </c>
      <c r="F12" s="9">
        <f t="shared" si="0"/>
        <v>202.7435222657507</v>
      </c>
      <c r="G12" s="9">
        <f t="shared" si="1"/>
        <v>13.365051249279952</v>
      </c>
      <c r="H12" s="9">
        <f t="shared" si="2"/>
        <v>421.67200999999977</v>
      </c>
      <c r="I12" s="9">
        <f t="shared" si="3"/>
        <v>32.485303796271793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473.50160000000005</v>
      </c>
      <c r="D13" s="11">
        <v>564.27332087954414</v>
      </c>
      <c r="E13" s="11">
        <v>708.73844999999994</v>
      </c>
      <c r="F13" s="11">
        <f t="shared" si="0"/>
        <v>144.4651291204558</v>
      </c>
      <c r="G13" s="11">
        <f t="shared" si="1"/>
        <v>25.601977583358916</v>
      </c>
      <c r="H13" s="11">
        <f t="shared" si="2"/>
        <v>235.23684999999989</v>
      </c>
      <c r="I13" s="11">
        <f t="shared" si="3"/>
        <v>49.680265071965934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555.68869999999993</v>
      </c>
      <c r="D14" s="11">
        <v>646.43531582386242</v>
      </c>
      <c r="E14" s="11">
        <v>678.37563</v>
      </c>
      <c r="F14" s="11">
        <f t="shared" si="0"/>
        <v>31.940314176137576</v>
      </c>
      <c r="G14" s="11">
        <f t="shared" si="1"/>
        <v>4.9409915260323611</v>
      </c>
      <c r="H14" s="11">
        <f t="shared" si="2"/>
        <v>122.68693000000007</v>
      </c>
      <c r="I14" s="11">
        <f t="shared" si="3"/>
        <v>22.078356101176809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268.84900000000005</v>
      </c>
      <c r="D15" s="11">
        <v>306.2591510308423</v>
      </c>
      <c r="E15" s="11">
        <v>332.59722999999997</v>
      </c>
      <c r="F15" s="11">
        <f t="shared" si="0"/>
        <v>26.338078969157664</v>
      </c>
      <c r="G15" s="11">
        <f t="shared" si="1"/>
        <v>8.5999320772966055</v>
      </c>
      <c r="H15" s="11">
        <f t="shared" si="2"/>
        <v>63.748229999999921</v>
      </c>
      <c r="I15" s="11">
        <f t="shared" si="3"/>
        <v>23.711536959408409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43</v>
      </c>
      <c r="C16" s="9">
        <v>132.26459999999997</v>
      </c>
      <c r="D16" s="9">
        <v>142.40461809011111</v>
      </c>
      <c r="E16" s="9">
        <v>152.1755</v>
      </c>
      <c r="F16" s="9">
        <f t="shared" si="0"/>
        <v>9.7708819098888853</v>
      </c>
      <c r="G16" s="9">
        <f t="shared" si="1"/>
        <v>6.8613518584811937</v>
      </c>
      <c r="H16" s="9">
        <f t="shared" si="2"/>
        <v>19.910900000000026</v>
      </c>
      <c r="I16" s="9">
        <f t="shared" si="3"/>
        <v>15.053839046880292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111.0492</v>
      </c>
      <c r="D17" s="9">
        <f>SUM(D18:D23)</f>
        <v>126.94817700377342</v>
      </c>
      <c r="E17" s="9">
        <f>SUM(E18:E23)</f>
        <v>116.40490000000001</v>
      </c>
      <c r="F17" s="9">
        <f t="shared" si="0"/>
        <v>-10.543277003773412</v>
      </c>
      <c r="G17" s="9">
        <f t="shared" si="1"/>
        <v>-8.3051818880865245</v>
      </c>
      <c r="H17" s="9">
        <f t="shared" si="2"/>
        <v>5.355700000000013</v>
      </c>
      <c r="I17" s="9">
        <f t="shared" si="3"/>
        <v>4.8228172737849651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23.214400000000005</v>
      </c>
      <c r="D18" s="11">
        <v>17.130968343014587</v>
      </c>
      <c r="E18" s="11">
        <v>14.740400000000003</v>
      </c>
      <c r="F18" s="11">
        <f t="shared" si="0"/>
        <v>-2.3905683430145839</v>
      </c>
      <c r="G18" s="11">
        <f t="shared" si="1"/>
        <v>-13.95465974338441</v>
      </c>
      <c r="H18" s="11">
        <f t="shared" si="2"/>
        <v>-8.474000000000002</v>
      </c>
      <c r="I18" s="11">
        <f t="shared" si="3"/>
        <v>-36.503204907298922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40.469499999999996</v>
      </c>
      <c r="D19" s="11">
        <v>55.719912496100733</v>
      </c>
      <c r="E19" s="11">
        <v>53.643699999999995</v>
      </c>
      <c r="F19" s="11">
        <f t="shared" si="0"/>
        <v>-2.0762124961007373</v>
      </c>
      <c r="G19" s="11">
        <f t="shared" si="1"/>
        <v>-3.7261589315059145</v>
      </c>
      <c r="H19" s="11">
        <f t="shared" si="2"/>
        <v>13.174199999999999</v>
      </c>
      <c r="I19" s="11">
        <f t="shared" si="3"/>
        <v>32.553404415671061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12.856599999999998</v>
      </c>
      <c r="D20" s="11">
        <v>18.678808659562499</v>
      </c>
      <c r="E20" s="11">
        <v>14.125</v>
      </c>
      <c r="F20" s="11">
        <f t="shared" si="0"/>
        <v>-4.5538086595624989</v>
      </c>
      <c r="G20" s="11">
        <f t="shared" si="1"/>
        <v>-24.379545518986863</v>
      </c>
      <c r="H20" s="11">
        <f t="shared" si="2"/>
        <v>1.2684000000000015</v>
      </c>
      <c r="I20" s="11">
        <f t="shared" si="3"/>
        <v>9.8657498872174738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30.651300000000003</v>
      </c>
      <c r="D21" s="11">
        <v>31.731103742049477</v>
      </c>
      <c r="E21" s="11">
        <v>33.158900000000003</v>
      </c>
      <c r="F21" s="11">
        <f t="shared" si="0"/>
        <v>1.4277962579505257</v>
      </c>
      <c r="G21" s="11">
        <f t="shared" si="1"/>
        <v>4.4996741038618087</v>
      </c>
      <c r="H21" s="11">
        <f t="shared" si="2"/>
        <v>2.5076000000000001</v>
      </c>
      <c r="I21" s="11">
        <f t="shared" si="3"/>
        <v>8.1810559421623221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0.58129999999999993</v>
      </c>
      <c r="D22" s="11">
        <v>0.62842474026962991</v>
      </c>
      <c r="E22" s="11">
        <v>0.73690000000000011</v>
      </c>
      <c r="F22" s="11">
        <f t="shared" si="0"/>
        <v>0.1084752597303702</v>
      </c>
      <c r="G22" s="11">
        <f t="shared" si="1"/>
        <v>17.261455951563612</v>
      </c>
      <c r="H22" s="11">
        <f t="shared" si="2"/>
        <v>0.15560000000000018</v>
      </c>
      <c r="I22" s="11">
        <f t="shared" si="3"/>
        <v>26.767589884741135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3.2760999999999996</v>
      </c>
      <c r="D23" s="11">
        <v>3.0589590227765044</v>
      </c>
      <c r="E23" s="11">
        <v>0</v>
      </c>
      <c r="F23" s="11">
        <f t="shared" si="0"/>
        <v>-3.0589590227765044</v>
      </c>
      <c r="G23" s="11">
        <f t="shared" si="1"/>
        <v>-100</v>
      </c>
      <c r="H23" s="11">
        <f t="shared" si="2"/>
        <v>-3.2760999999999996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26.786000000000001</v>
      </c>
      <c r="D24" s="9">
        <f>SUM(D25:D29)</f>
        <v>33.503994218420438</v>
      </c>
      <c r="E24" s="9">
        <f>SUM(E25:E29)</f>
        <v>32.953560000000003</v>
      </c>
      <c r="F24" s="9">
        <f t="shared" si="0"/>
        <v>-0.55043421842043472</v>
      </c>
      <c r="G24" s="9">
        <f t="shared" si="1"/>
        <v>-1.6428913365732583</v>
      </c>
      <c r="H24" s="9">
        <f t="shared" si="2"/>
        <v>6.1675600000000017</v>
      </c>
      <c r="I24" s="9">
        <f t="shared" si="3"/>
        <v>23.02531173000822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17.148300000000003</v>
      </c>
      <c r="D25" s="11">
        <v>22.032271343105421</v>
      </c>
      <c r="E25" s="11">
        <v>21.737100000000002</v>
      </c>
      <c r="F25" s="11">
        <f t="shared" si="0"/>
        <v>-0.29517134310541948</v>
      </c>
      <c r="G25" s="11">
        <f t="shared" si="1"/>
        <v>-1.3397227117838111</v>
      </c>
      <c r="H25" s="11">
        <f t="shared" si="2"/>
        <v>4.5887999999999991</v>
      </c>
      <c r="I25" s="11">
        <f t="shared" si="3"/>
        <v>26.759503857525225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9.6377000000000006</v>
      </c>
      <c r="D28" s="11">
        <v>11.471722875315015</v>
      </c>
      <c r="E28" s="11">
        <v>11.21646</v>
      </c>
      <c r="F28" s="11">
        <f t="shared" si="0"/>
        <v>-0.25526287531501524</v>
      </c>
      <c r="G28" s="11">
        <f t="shared" si="1"/>
        <v>-2.2251485508274684</v>
      </c>
      <c r="H28" s="11">
        <f t="shared" si="2"/>
        <v>1.5787599999999991</v>
      </c>
      <c r="I28" s="11">
        <f t="shared" si="3"/>
        <v>16.381086773815319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154.5598</v>
      </c>
      <c r="D32" s="9">
        <f>SUM(D33:D39)</f>
        <v>56.159257394777967</v>
      </c>
      <c r="E32" s="9">
        <f>SUM(E33:E39)</f>
        <v>78.572199999999995</v>
      </c>
      <c r="F32" s="9">
        <f t="shared" si="0"/>
        <v>22.412942605222028</v>
      </c>
      <c r="G32" s="9">
        <f t="shared" si="1"/>
        <v>39.909613561425267</v>
      </c>
      <c r="H32" s="9">
        <f t="shared" si="2"/>
        <v>-75.9876</v>
      </c>
      <c r="I32" s="9">
        <f t="shared" si="3"/>
        <v>-49.16388349363806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4.4589999999999996</v>
      </c>
      <c r="D33" s="11">
        <v>5.987756171010675</v>
      </c>
      <c r="E33" s="11">
        <v>7.4165000000000001</v>
      </c>
      <c r="F33" s="11">
        <f t="shared" si="0"/>
        <v>1.4287438289893251</v>
      </c>
      <c r="G33" s="11">
        <f t="shared" si="1"/>
        <v>23.861088998688583</v>
      </c>
      <c r="H33" s="11">
        <f t="shared" si="2"/>
        <v>2.9575000000000005</v>
      </c>
      <c r="I33" s="11">
        <f t="shared" si="3"/>
        <v>66.326530612244909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52.922499999999999</v>
      </c>
      <c r="D34" s="11">
        <v>50.171501223767294</v>
      </c>
      <c r="E34" s="11">
        <v>54.790999999999997</v>
      </c>
      <c r="F34" s="11">
        <f t="shared" si="0"/>
        <v>4.6194987762327031</v>
      </c>
      <c r="G34" s="11">
        <f t="shared" si="1"/>
        <v>9.2074158906059402</v>
      </c>
      <c r="H34" s="11">
        <f t="shared" si="2"/>
        <v>1.8684999999999974</v>
      </c>
      <c r="I34" s="11">
        <f t="shared" si="3"/>
        <v>3.5306344182531006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23.068999999999999</v>
      </c>
      <c r="D35" s="11">
        <v>0</v>
      </c>
      <c r="E35" s="11">
        <v>15.751899999999999</v>
      </c>
      <c r="F35" s="11">
        <f t="shared" si="0"/>
        <v>15.751899999999999</v>
      </c>
      <c r="G35" s="11" t="str">
        <f t="shared" si="1"/>
        <v/>
      </c>
      <c r="H35" s="11">
        <f t="shared" si="2"/>
        <v>-7.3170999999999999</v>
      </c>
      <c r="I35" s="11">
        <f t="shared" si="3"/>
        <v>-31.718323290996576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</v>
      </c>
      <c r="D36" s="11">
        <v>0</v>
      </c>
      <c r="E36" s="11">
        <v>0.61280000000000012</v>
      </c>
      <c r="F36" s="11">
        <f t="shared" si="0"/>
        <v>0.61280000000000012</v>
      </c>
      <c r="G36" s="11" t="str">
        <f t="shared" si="1"/>
        <v/>
      </c>
      <c r="H36" s="11">
        <f t="shared" si="2"/>
        <v>0.61280000000000012</v>
      </c>
      <c r="I36" s="11" t="str">
        <f t="shared" si="3"/>
        <v/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0.59649999999999992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-0.59649999999999992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73.512799999999984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-73.512799999999984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114.6901</v>
      </c>
      <c r="D40" s="6">
        <f>SUM(D41:D43)</f>
        <v>243.11904964313874</v>
      </c>
      <c r="E40" s="6">
        <f>SUM(E41:E43)</f>
        <v>112.76204999999999</v>
      </c>
      <c r="F40" s="6">
        <f t="shared" si="0"/>
        <v>-130.35699964313875</v>
      </c>
      <c r="G40" s="6">
        <f t="shared" si="1"/>
        <v>-53.618587204286428</v>
      </c>
      <c r="H40" s="6">
        <f t="shared" si="2"/>
        <v>-1.9280500000000131</v>
      </c>
      <c r="I40" s="6">
        <f t="shared" si="3"/>
        <v>-1.681095404049707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23.006300000000003</v>
      </c>
      <c r="D41" s="11">
        <v>8.2096922344193928</v>
      </c>
      <c r="E41" s="11">
        <v>12.81</v>
      </c>
      <c r="F41" s="11">
        <f t="shared" si="0"/>
        <v>4.6003077655806077</v>
      </c>
      <c r="G41" s="11">
        <f t="shared" si="1"/>
        <v>56.035081879119332</v>
      </c>
      <c r="H41" s="11">
        <f t="shared" si="2"/>
        <v>-10.196300000000003</v>
      </c>
      <c r="I41" s="11">
        <f t="shared" si="3"/>
        <v>-44.319599414073544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4.3085000000000004</v>
      </c>
      <c r="D42" s="11"/>
      <c r="E42" s="11">
        <v>3.4740300000000004</v>
      </c>
      <c r="F42" s="11">
        <f t="shared" si="0"/>
        <v>3.4740300000000004</v>
      </c>
      <c r="G42" s="11" t="str">
        <f t="shared" si="1"/>
        <v/>
      </c>
      <c r="H42" s="11">
        <f t="shared" si="2"/>
        <v>-0.83447000000000005</v>
      </c>
      <c r="I42" s="11">
        <f t="shared" si="3"/>
        <v>-19.367993501218521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87.375299999999996</v>
      </c>
      <c r="D43" s="11">
        <v>234.90935740871936</v>
      </c>
      <c r="E43" s="11">
        <v>96.478019999999987</v>
      </c>
      <c r="F43" s="11">
        <f t="shared" si="0"/>
        <v>-138.43133740871937</v>
      </c>
      <c r="G43" s="11">
        <f t="shared" si="1"/>
        <v>-58.929682042364263</v>
      </c>
      <c r="H43" s="11">
        <f t="shared" si="2"/>
        <v>9.1027199999999908</v>
      </c>
      <c r="I43" s="11">
        <f t="shared" si="3"/>
        <v>10.417955646504208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40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41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Fermin Garcia</cp:lastModifiedBy>
  <cp:lastPrinted>2022-03-01T21:41:33Z</cp:lastPrinted>
  <dcterms:created xsi:type="dcterms:W3CDTF">2022-01-04T19:07:22Z</dcterms:created>
  <dcterms:modified xsi:type="dcterms:W3CDTF">2022-07-04T14:21:49Z</dcterms:modified>
</cp:coreProperties>
</file>