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8_{F0BF692C-B4C7-4554-ADD1-2D71212FF205}" xr6:coauthVersionLast="36" xr6:coauthVersionMax="36" xr10:uidLastSave="{00000000-0000-0000-0000-000000000000}"/>
  <bookViews>
    <workbookView xWindow="0" yWindow="0" windowWidth="28800" windowHeight="13620" activeTab="1" xr2:uid="{90B56DF7-5D8B-4AB5-B09C-551E1A26D5A4}"/>
  </bookViews>
  <sheets>
    <sheet name="Ings22xmes" sheetId="10" r:id="rId1"/>
    <sheet name="Ings22vrsPto.eIng21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 s="1"/>
  <c r="C17" i="10"/>
  <c r="C12" i="10"/>
  <c r="C9" i="10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C8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M8" i="11"/>
  <c r="V32" i="10"/>
  <c r="V12" i="10"/>
  <c r="V24" i="10" l="1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<sst xmlns="http://schemas.openxmlformats.org/spreadsheetml/2006/main" count="115" uniqueCount="67">
  <si>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</si>
  <si>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</si>
  <si>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</si>
  <si>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</si>
  <si>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</si>
  <si>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</si>
  <si>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</si>
  <si>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</si>
  <si>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</si>
  <si>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</si>
  <si>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</si>
  <si>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</si>
  <si>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</si>
  <si>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</si>
  <si>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</si>
  <si>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</si>
  <si>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</si>
  <si>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</si>
  <si>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</si>
  <si>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</si>
  <si>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</si>
  <si>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</si>
  <si>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</si>
  <si>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</si>
  <si>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</si>
  <si>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</si>
  <si>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</si>
  <si>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</si>
  <si>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</si>
  <si>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</si>
  <si>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</si>
  <si>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</si>
  <si>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</si>
  <si>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</si>
  <si>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</si>
  <si>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</si>
  <si>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</si>
  <si>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</si>
  <si>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</si>
  <si>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</si>
  <si>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</si>
  <si>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</si>
  <si>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</si>
  <si>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</si>
  <si>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</si>
  <si>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</si>
  <si>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</si>
  <si>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</si>
  <si>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</si>
  <si>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</si>
  <si>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</si>
  <si>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</si>
  <si>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</si>
  <si>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</si>
  <si>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</si>
  <si>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</si>
  <si>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</si>
  <si>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</si>
  <si>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</si>
  <si>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</si>
  <si>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</si>
  <si>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</si>
  <si>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</si>
  <si>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31 May.</t>
  </si>
  <si>
    <t xml:space="preserve">INGRESOS AL 31 DE MAYO DE 2022, VRS EJECUTADO  2021 </t>
  </si>
  <si>
    <t>Al 31 May.</t>
  </si>
  <si>
    <t xml:space="preserve">COMPARATIVO ACUMULADO AL 31 DE MAYO DE 2022, VRS EJECUTADO  2021 Y PRESUPUESTO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</si>
</sst>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#,##0.00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5" fontId="5" fillId="0" borderId="1" xfId="1" applyNumberFormat="1" applyFont="1" applyFill="1" applyBorder="1" applyAlignment="1"/>
    <xf numFmtId="165" fontId="5" fillId="0" borderId="1" xfId="1" applyNumberFormat="1" applyFont="1" applyFill="1" applyBorder="1"/>
    <xf numFmtId="166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5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5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5" fontId="2" fillId="0" borderId="0" xfId="1" applyNumberFormat="1" applyFont="1" applyFill="1" applyBorder="1"/>
    <xf numFmtId="165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" fillId="0" borderId="0" xfId="1" applyNumberFormat="1" applyFont="1"/>
    <xf numFmtId="164" fontId="1" fillId="0" borderId="0" xfId="2" applyFont="1"/>
    <xf numFmtId="0" fontId="2" fillId="3" borderId="0" xfId="1" applyFont="1" applyFill="1" applyBorder="1"/>
    <xf numFmtId="165" fontId="2" fillId="3" borderId="0" xfId="1" applyNumberFormat="1" applyFont="1" applyFill="1" applyBorder="1"/>
    <xf numFmtId="165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zoomScale="80" zoomScaleNormal="80" workbookViewId="0">
      <selection activeCell="X4" sqref="X4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8" width="7.7109375" style="2" customWidth="1"/>
    <col min="9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63</v>
      </c>
      <c r="D6" s="25" t="s">
        <v>49</v>
      </c>
      <c r="E6" s="26" t="s">
        <v>50</v>
      </c>
      <c r="F6" s="26" t="s">
        <v>51</v>
      </c>
      <c r="G6" s="26" t="s">
        <v>52</v>
      </c>
      <c r="H6" s="26" t="s">
        <v>53</v>
      </c>
      <c r="I6" s="26" t="s">
        <v>54</v>
      </c>
      <c r="J6" s="26" t="s">
        <v>55</v>
      </c>
      <c r="K6" s="26" t="s">
        <v>56</v>
      </c>
      <c r="L6" s="26" t="s">
        <v>57</v>
      </c>
      <c r="M6" s="26" t="s">
        <v>58</v>
      </c>
      <c r="N6" s="26" t="s">
        <v>59</v>
      </c>
      <c r="O6" s="26" t="s">
        <v>60</v>
      </c>
      <c r="P6" s="26" t="s">
        <v>63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61</v>
      </c>
      <c r="C7" s="5">
        <f>+C8+C40</f>
        <v>2730.1444000000001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952.68323000000009</v>
      </c>
      <c r="H7" s="5">
        <f t="shared" si="0"/>
        <v>635.71469999999988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3284.9497200000001</v>
      </c>
      <c r="Q7" s="6">
        <f t="shared" ref="Q7:Q43" si="1">+P7-C7</f>
        <v>554.80531999999994</v>
      </c>
      <c r="R7" s="6">
        <f t="shared" ref="R7:R43" si="2">IF(ISNUMBER(+Q7/C7*100), +Q7/C7*100, "")</f>
        <v>20.321464315220833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2633.1286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938.61993000000007</v>
      </c>
      <c r="H8" s="6">
        <f t="shared" si="3"/>
        <v>616.50419999999986</v>
      </c>
      <c r="I8" s="6">
        <f t="shared" si="3"/>
        <v>0</v>
      </c>
      <c r="J8" s="6">
        <f t="shared" si="3"/>
        <v>0</v>
      </c>
      <c r="K8" s="6">
        <f t="shared" si="3"/>
        <v>0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3190.4823700000002</v>
      </c>
      <c r="Q8" s="6">
        <f t="shared" si="1"/>
        <v>557.35377000000017</v>
      </c>
      <c r="R8" s="6">
        <f t="shared" si="2"/>
        <v>21.166978703584785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</row>
    <row r="9" spans="1:26" ht="21" customHeight="1" x14ac:dyDescent="0.25">
      <c r="A9" s="1"/>
      <c r="B9" s="8" t="s">
        <v>7</v>
      </c>
      <c r="C9" s="9">
        <f>SUM(C10:C11)</f>
        <v>1121.0065999999999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258.38330000000002</v>
      </c>
      <c r="H9" s="9">
        <f t="shared" si="4"/>
        <v>257.19399999999996</v>
      </c>
      <c r="I9" s="9">
        <f t="shared" si="4"/>
        <v>0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1322.7642000000001</v>
      </c>
      <c r="Q9" s="9">
        <f t="shared" si="1"/>
        <v>201.75760000000014</v>
      </c>
      <c r="R9" s="9">
        <f t="shared" si="2"/>
        <v>17.997895819703484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521.04289999999992</v>
      </c>
      <c r="D10" s="11">
        <v>143.226</v>
      </c>
      <c r="E10" s="11">
        <v>102.92500000000001</v>
      </c>
      <c r="F10" s="11">
        <v>101.5051</v>
      </c>
      <c r="G10" s="11">
        <v>106.8306</v>
      </c>
      <c r="H10" s="11">
        <v>105.68939999999998</v>
      </c>
      <c r="I10" s="11"/>
      <c r="J10" s="11"/>
      <c r="K10" s="11"/>
      <c r="L10" s="11"/>
      <c r="M10" s="11"/>
      <c r="N10" s="11"/>
      <c r="O10" s="11"/>
      <c r="P10" s="11">
        <f t="shared" ref="P10:P23" si="5">SUM(D10:O10)</f>
        <v>560.17610000000002</v>
      </c>
      <c r="Q10" s="11">
        <f t="shared" si="1"/>
        <v>39.133200000000102</v>
      </c>
      <c r="R10" s="11">
        <f t="shared" si="2"/>
        <v>7.5105523940543302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599.96370000000002</v>
      </c>
      <c r="D11" s="11">
        <v>145.1002</v>
      </c>
      <c r="E11" s="11">
        <v>150.14959999999999</v>
      </c>
      <c r="F11" s="11">
        <v>164.28100000000003</v>
      </c>
      <c r="G11" s="11">
        <v>151.55270000000002</v>
      </c>
      <c r="H11" s="11">
        <v>151.50459999999998</v>
      </c>
      <c r="I11" s="11"/>
      <c r="J11" s="11"/>
      <c r="K11" s="11"/>
      <c r="L11" s="11"/>
      <c r="M11" s="11"/>
      <c r="N11" s="11"/>
      <c r="O11" s="11"/>
      <c r="P11" s="11">
        <f t="shared" si="5"/>
        <v>762.58809999999994</v>
      </c>
      <c r="Q11" s="11">
        <f t="shared" si="1"/>
        <v>162.62439999999992</v>
      </c>
      <c r="R11" s="11">
        <f t="shared" si="2"/>
        <v>27.105706561913649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1150.9618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619.33793000000003</v>
      </c>
      <c r="H12" s="9">
        <f t="shared" si="6"/>
        <v>299.46379999999999</v>
      </c>
      <c r="I12" s="9">
        <f t="shared" si="6"/>
        <v>0</v>
      </c>
      <c r="J12" s="9">
        <f t="shared" si="6"/>
        <v>0</v>
      </c>
      <c r="K12" s="9">
        <f t="shared" si="6"/>
        <v>0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1548.55411</v>
      </c>
      <c r="Q12" s="9">
        <f t="shared" si="1"/>
        <v>397.59231</v>
      </c>
      <c r="R12" s="9">
        <f t="shared" si="2"/>
        <v>34.544353253079294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457.37470000000002</v>
      </c>
      <c r="D13" s="11">
        <v>11.09309</v>
      </c>
      <c r="E13" s="11">
        <v>24.447859999999999</v>
      </c>
      <c r="F13" s="11">
        <v>43.389600000000009</v>
      </c>
      <c r="G13" s="11">
        <v>445.39659999999998</v>
      </c>
      <c r="H13" s="11">
        <v>156.09399999999999</v>
      </c>
      <c r="I13" s="11"/>
      <c r="J13" s="11"/>
      <c r="K13" s="11"/>
      <c r="L13" s="11"/>
      <c r="M13" s="11"/>
      <c r="N13" s="11"/>
      <c r="O13" s="11"/>
      <c r="P13" s="11">
        <f t="shared" si="5"/>
        <v>680.4211499999999</v>
      </c>
      <c r="Q13" s="11">
        <f t="shared" si="1"/>
        <v>223.04644999999988</v>
      </c>
      <c r="R13" s="11">
        <f t="shared" si="2"/>
        <v>48.766678611650335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464.73200000000003</v>
      </c>
      <c r="D14" s="11">
        <v>169.68359999999998</v>
      </c>
      <c r="E14" s="11">
        <v>85.822829999999996</v>
      </c>
      <c r="F14" s="11">
        <v>114.07220000000001</v>
      </c>
      <c r="G14" s="11">
        <v>115.37779999999999</v>
      </c>
      <c r="H14" s="11">
        <v>97.356700000000004</v>
      </c>
      <c r="I14" s="11"/>
      <c r="J14" s="11"/>
      <c r="K14" s="11"/>
      <c r="L14" s="11"/>
      <c r="M14" s="11"/>
      <c r="N14" s="11"/>
      <c r="O14" s="11"/>
      <c r="P14" s="11">
        <f t="shared" si="5"/>
        <v>582.31313</v>
      </c>
      <c r="Q14" s="11">
        <f t="shared" si="1"/>
        <v>117.58112999999997</v>
      </c>
      <c r="R14" s="11">
        <f t="shared" si="2"/>
        <v>25.300846509386048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228.85510000000002</v>
      </c>
      <c r="D15" s="11">
        <v>69.514200000000002</v>
      </c>
      <c r="E15" s="11">
        <v>56.945200000000007</v>
      </c>
      <c r="F15" s="11">
        <v>54.783799999999999</v>
      </c>
      <c r="G15" s="11">
        <v>58.56353</v>
      </c>
      <c r="H15" s="11">
        <v>46.013100000000009</v>
      </c>
      <c r="I15" s="11"/>
      <c r="J15" s="11"/>
      <c r="K15" s="11"/>
      <c r="L15" s="11"/>
      <c r="M15" s="11"/>
      <c r="N15" s="11"/>
      <c r="O15" s="11"/>
      <c r="P15" s="11">
        <f t="shared" si="5"/>
        <v>285.81983000000002</v>
      </c>
      <c r="Q15" s="11">
        <f t="shared" si="1"/>
        <v>56.964730000000003</v>
      </c>
      <c r="R15" s="11">
        <f t="shared" si="2"/>
        <v>24.89117786756773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62</v>
      </c>
      <c r="C16" s="9">
        <v>107.37869999999998</v>
      </c>
      <c r="D16" s="9">
        <v>25.932299999999998</v>
      </c>
      <c r="E16" s="9">
        <v>24.208300000000001</v>
      </c>
      <c r="F16" s="9">
        <v>27.857200000000002</v>
      </c>
      <c r="G16" s="9">
        <v>22.425799999999999</v>
      </c>
      <c r="H16" s="9">
        <v>25.626099999999997</v>
      </c>
      <c r="I16" s="9"/>
      <c r="J16" s="9"/>
      <c r="K16" s="9"/>
      <c r="L16" s="9"/>
      <c r="M16" s="9"/>
      <c r="N16" s="9"/>
      <c r="O16" s="9"/>
      <c r="P16" s="9">
        <f t="shared" si="5"/>
        <v>126.04969999999999</v>
      </c>
      <c r="Q16" s="9">
        <f t="shared" si="1"/>
        <v>18.671000000000006</v>
      </c>
      <c r="R16" s="9">
        <f t="shared" si="2"/>
        <v>17.387992218195983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92.588800000000006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20.093500000000002</v>
      </c>
      <c r="H17" s="9">
        <f t="shared" si="7"/>
        <v>18.648299999999999</v>
      </c>
      <c r="I17" s="9">
        <f t="shared" si="7"/>
        <v>0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97.811700000000002</v>
      </c>
      <c r="Q17" s="9">
        <f t="shared" si="1"/>
        <v>5.2228999999999957</v>
      </c>
      <c r="R17" s="9">
        <f t="shared" si="2"/>
        <v>5.6409630538466811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20.735600000000005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2.4389000000000003</v>
      </c>
      <c r="I18" s="11"/>
      <c r="J18" s="11"/>
      <c r="K18" s="11"/>
      <c r="L18" s="11"/>
      <c r="M18" s="11"/>
      <c r="N18" s="11"/>
      <c r="O18" s="11"/>
      <c r="P18" s="11">
        <f t="shared" si="5"/>
        <v>12.3857</v>
      </c>
      <c r="Q18" s="11">
        <f t="shared" si="1"/>
        <v>-8.3499000000000052</v>
      </c>
      <c r="R18" s="11">
        <f t="shared" si="2"/>
        <v>-40.268427245895957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32.331000000000003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8.4423999999999992</v>
      </c>
      <c r="I19" s="11"/>
      <c r="J19" s="11"/>
      <c r="K19" s="11"/>
      <c r="L19" s="11"/>
      <c r="M19" s="11"/>
      <c r="N19" s="11"/>
      <c r="O19" s="11"/>
      <c r="P19" s="11">
        <f t="shared" si="5"/>
        <v>45.752800000000001</v>
      </c>
      <c r="Q19" s="11">
        <f t="shared" si="1"/>
        <v>13.421799999999998</v>
      </c>
      <c r="R19" s="11">
        <f t="shared" si="2"/>
        <v>41.513717484766929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11.0175</v>
      </c>
      <c r="D20" s="11">
        <v>1.8991000000000002</v>
      </c>
      <c r="E20" s="11">
        <v>2.3765000000000001</v>
      </c>
      <c r="F20" s="11">
        <v>2.5428999999999995</v>
      </c>
      <c r="G20" s="11">
        <v>2.4761000000000002</v>
      </c>
      <c r="H20" s="11">
        <v>2.0824000000000003</v>
      </c>
      <c r="I20" s="11"/>
      <c r="J20" s="11"/>
      <c r="K20" s="11"/>
      <c r="L20" s="11"/>
      <c r="M20" s="11"/>
      <c r="N20" s="11"/>
      <c r="O20" s="11"/>
      <c r="P20" s="11">
        <f t="shared" si="5"/>
        <v>11.377000000000001</v>
      </c>
      <c r="Q20" s="11">
        <f t="shared" si="1"/>
        <v>0.3595000000000006</v>
      </c>
      <c r="R20" s="11">
        <f t="shared" si="2"/>
        <v>3.2629906966190205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25.2209</v>
      </c>
      <c r="D21" s="11">
        <v>6.178399999999999</v>
      </c>
      <c r="E21" s="11">
        <v>4.8108999999999993</v>
      </c>
      <c r="F21" s="11">
        <v>5.1873000000000005</v>
      </c>
      <c r="G21" s="11">
        <v>5.9021999999999997</v>
      </c>
      <c r="H21" s="11">
        <v>5.5861000000000001</v>
      </c>
      <c r="I21" s="11"/>
      <c r="J21" s="11"/>
      <c r="K21" s="11"/>
      <c r="L21" s="11"/>
      <c r="M21" s="11"/>
      <c r="N21" s="11"/>
      <c r="O21" s="11"/>
      <c r="P21" s="11">
        <f t="shared" si="5"/>
        <v>27.664900000000003</v>
      </c>
      <c r="Q21" s="11">
        <f t="shared" si="1"/>
        <v>2.4440000000000026</v>
      </c>
      <c r="R21" s="11">
        <f t="shared" si="2"/>
        <v>9.6903758390858474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0.46439999999999998</v>
      </c>
      <c r="D22" s="11">
        <v>0.11789999999999999</v>
      </c>
      <c r="E22" s="11">
        <v>0.1154</v>
      </c>
      <c r="F22" s="11">
        <v>0.16090000000000002</v>
      </c>
      <c r="G22" s="11">
        <v>0.1386</v>
      </c>
      <c r="H22" s="11">
        <v>9.8500000000000004E-2</v>
      </c>
      <c r="I22" s="11"/>
      <c r="J22" s="11"/>
      <c r="K22" s="11"/>
      <c r="L22" s="11"/>
      <c r="M22" s="11"/>
      <c r="N22" s="11"/>
      <c r="O22" s="11"/>
      <c r="P22" s="11">
        <f t="shared" si="5"/>
        <v>0.63129999999999997</v>
      </c>
      <c r="Q22" s="11">
        <f t="shared" si="1"/>
        <v>0.16689999999999999</v>
      </c>
      <c r="R22" s="11">
        <f t="shared" si="2"/>
        <v>35.938845822566748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2.8193999999999995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/>
      <c r="J23" s="11"/>
      <c r="K23" s="11"/>
      <c r="L23" s="11"/>
      <c r="M23" s="11"/>
      <c r="N23" s="11"/>
      <c r="O23" s="11"/>
      <c r="P23" s="11">
        <f t="shared" si="5"/>
        <v>0</v>
      </c>
      <c r="Q23" s="11">
        <f t="shared" si="1"/>
        <v>-2.8193999999999995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21.316700000000004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5.0259</v>
      </c>
      <c r="H24" s="9">
        <f t="shared" si="8"/>
        <v>5.7940000000000005</v>
      </c>
      <c r="I24" s="9">
        <f t="shared" si="8"/>
        <v>0</v>
      </c>
      <c r="J24" s="9">
        <f t="shared" si="8"/>
        <v>0</v>
      </c>
      <c r="K24" s="9">
        <f t="shared" si="8"/>
        <v>0</v>
      </c>
      <c r="L24" s="9">
        <f t="shared" si="8"/>
        <v>0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26.924860000000002</v>
      </c>
      <c r="Q24" s="9">
        <f t="shared" si="1"/>
        <v>5.608159999999998</v>
      </c>
      <c r="R24" s="9">
        <f t="shared" si="2"/>
        <v>26.308762613350083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13.821900000000001</v>
      </c>
      <c r="D25" s="11">
        <v>3.36</v>
      </c>
      <c r="E25" s="11">
        <v>3.3041000000000005</v>
      </c>
      <c r="F25" s="11">
        <v>4.1062000000000003</v>
      </c>
      <c r="G25" s="11">
        <v>3.1976</v>
      </c>
      <c r="H25" s="11">
        <v>3.8107000000000006</v>
      </c>
      <c r="I25" s="11"/>
      <c r="J25" s="11"/>
      <c r="K25" s="11"/>
      <c r="L25" s="11"/>
      <c r="M25" s="11"/>
      <c r="N25" s="11"/>
      <c r="O25" s="11"/>
      <c r="P25" s="11">
        <f t="shared" ref="P25:P43" si="9">SUM(D25:O25)</f>
        <v>17.778600000000001</v>
      </c>
      <c r="Q25" s="11">
        <f t="shared" si="1"/>
        <v>3.9566999999999997</v>
      </c>
      <c r="R25" s="11">
        <f t="shared" si="2"/>
        <v>28.626310420419763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/>
      <c r="J26" s="11"/>
      <c r="K26" s="11"/>
      <c r="L26" s="11"/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/>
      <c r="J27" s="11"/>
      <c r="K27" s="11"/>
      <c r="L27" s="11"/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7.4948000000000015</v>
      </c>
      <c r="D28" s="11">
        <v>1.60606</v>
      </c>
      <c r="E28" s="11">
        <v>1.6111999999999997</v>
      </c>
      <c r="F28" s="11">
        <v>2.1173999999999999</v>
      </c>
      <c r="G28" s="11">
        <v>1.8282999999999998</v>
      </c>
      <c r="H28" s="11">
        <v>1.9833000000000001</v>
      </c>
      <c r="I28" s="11"/>
      <c r="J28" s="11"/>
      <c r="K28" s="11"/>
      <c r="L28" s="11"/>
      <c r="M28" s="11"/>
      <c r="N28" s="11"/>
      <c r="O28" s="11"/>
      <c r="P28" s="11">
        <f t="shared" si="9"/>
        <v>9.1462599999999998</v>
      </c>
      <c r="Q28" s="11">
        <f t="shared" si="1"/>
        <v>1.6514599999999984</v>
      </c>
      <c r="R28" s="11">
        <f t="shared" si="2"/>
        <v>22.034744089235179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/>
      <c r="J30" s="11"/>
      <c r="K30" s="11"/>
      <c r="L30" s="11"/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/>
      <c r="J31" s="11"/>
      <c r="K31" s="11"/>
      <c r="L31" s="11"/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139.87599999999998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13.353499999999999</v>
      </c>
      <c r="H32" s="9">
        <f t="shared" si="11"/>
        <v>9.7780000000000005</v>
      </c>
      <c r="I32" s="9">
        <f t="shared" si="11"/>
        <v>0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68.377800000000008</v>
      </c>
      <c r="Q32" s="9">
        <f t="shared" si="1"/>
        <v>-71.498199999999969</v>
      </c>
      <c r="R32" s="9">
        <f t="shared" si="2"/>
        <v>-51.115416511767556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3.4266000000000005</v>
      </c>
      <c r="D33" s="11">
        <v>1.1173</v>
      </c>
      <c r="E33" s="11">
        <v>1.3667</v>
      </c>
      <c r="F33" s="11">
        <v>1.2764000000000002</v>
      </c>
      <c r="G33" s="11">
        <v>1.341</v>
      </c>
      <c r="H33" s="11">
        <v>1.1197999999999999</v>
      </c>
      <c r="I33" s="11"/>
      <c r="J33" s="11"/>
      <c r="K33" s="11"/>
      <c r="L33" s="11"/>
      <c r="M33" s="11"/>
      <c r="N33" s="11"/>
      <c r="O33" s="11"/>
      <c r="P33" s="11">
        <f t="shared" si="9"/>
        <v>6.2211999999999996</v>
      </c>
      <c r="Q33" s="11">
        <f t="shared" si="1"/>
        <v>2.7945999999999991</v>
      </c>
      <c r="R33" s="11">
        <f t="shared" si="2"/>
        <v>81.556061401972755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43.858699999999999</v>
      </c>
      <c r="D34" s="11">
        <v>10.097200000000001</v>
      </c>
      <c r="E34" s="11">
        <v>8.8727999999999998</v>
      </c>
      <c r="F34" s="11">
        <v>8.450800000000001</v>
      </c>
      <c r="G34" s="11">
        <v>9.7128999999999994</v>
      </c>
      <c r="H34" s="11">
        <v>8.6582000000000008</v>
      </c>
      <c r="I34" s="11"/>
      <c r="J34" s="11"/>
      <c r="K34" s="11"/>
      <c r="L34" s="11"/>
      <c r="M34" s="11"/>
      <c r="N34" s="11"/>
      <c r="O34" s="11"/>
      <c r="P34" s="11">
        <f t="shared" si="9"/>
        <v>45.791899999999998</v>
      </c>
      <c r="Q34" s="11">
        <f t="shared" si="1"/>
        <v>1.9331999999999994</v>
      </c>
      <c r="R34" s="11">
        <f t="shared" si="2"/>
        <v>4.4077913846055621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18.501799999999999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/>
      <c r="J35" s="11"/>
      <c r="K35" s="11"/>
      <c r="L35" s="11"/>
      <c r="M35" s="11"/>
      <c r="N35" s="11"/>
      <c r="O35" s="11"/>
      <c r="P35" s="11">
        <f t="shared" si="9"/>
        <v>15.751899999999997</v>
      </c>
      <c r="Q35" s="11">
        <f t="shared" si="1"/>
        <v>-2.749900000000002</v>
      </c>
      <c r="R35" s="11">
        <f t="shared" si="2"/>
        <v>-14.86287820644479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</v>
      </c>
      <c r="D36" s="11">
        <v>0</v>
      </c>
      <c r="E36" s="11">
        <v>0</v>
      </c>
      <c r="F36" s="11">
        <v>0.30640000000000006</v>
      </c>
      <c r="G36" s="11">
        <v>0.30639999999999995</v>
      </c>
      <c r="H36" s="11">
        <v>0</v>
      </c>
      <c r="I36" s="11"/>
      <c r="J36" s="11"/>
      <c r="K36" s="11"/>
      <c r="L36" s="11"/>
      <c r="M36" s="11"/>
      <c r="N36" s="11"/>
      <c r="O36" s="11"/>
      <c r="P36" s="11">
        <f t="shared" si="9"/>
        <v>0.61280000000000001</v>
      </c>
      <c r="Q36" s="11">
        <f t="shared" si="1"/>
        <v>0.61280000000000001</v>
      </c>
      <c r="R36" s="11" t="str">
        <f t="shared" si="2"/>
        <v/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0.59649999999999992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/>
      <c r="J38" s="11"/>
      <c r="K38" s="11"/>
      <c r="L38" s="11"/>
      <c r="M38" s="11"/>
      <c r="N38" s="11"/>
      <c r="O38" s="11"/>
      <c r="P38" s="11">
        <f t="shared" si="9"/>
        <v>0</v>
      </c>
      <c r="Q38" s="11">
        <f t="shared" si="1"/>
        <v>-0.59649999999999992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73.492399999999989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/>
      <c r="J39" s="11"/>
      <c r="K39" s="11"/>
      <c r="L39" s="11"/>
      <c r="M39" s="11"/>
      <c r="N39" s="11"/>
      <c r="O39" s="11"/>
      <c r="P39" s="11">
        <f t="shared" si="9"/>
        <v>0</v>
      </c>
      <c r="Q39" s="11">
        <f t="shared" si="1"/>
        <v>-73.492399999999989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97.015800000000013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14.063300000000002</v>
      </c>
      <c r="H40" s="6">
        <f t="shared" si="12"/>
        <v>19.2105</v>
      </c>
      <c r="I40" s="6">
        <f t="shared" si="12"/>
        <v>0</v>
      </c>
      <c r="J40" s="6">
        <f t="shared" si="12"/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94.467349999999996</v>
      </c>
      <c r="Q40" s="6">
        <f t="shared" si="1"/>
        <v>-2.5484500000000168</v>
      </c>
      <c r="R40" s="6">
        <f t="shared" si="2"/>
        <v>-2.6268401641794599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18.974700000000002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/>
      <c r="J41" s="11"/>
      <c r="K41" s="11"/>
      <c r="L41" s="11"/>
      <c r="M41" s="11"/>
      <c r="N41" s="11"/>
      <c r="O41" s="11"/>
      <c r="P41" s="11">
        <f t="shared" si="9"/>
        <v>12.809999999999999</v>
      </c>
      <c r="Q41" s="11">
        <f t="shared" si="1"/>
        <v>-6.1647000000000034</v>
      </c>
      <c r="R41" s="11">
        <f t="shared" si="2"/>
        <v>-32.489051210295827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3.7833999999999999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0.58590000000000009</v>
      </c>
      <c r="I42" s="11"/>
      <c r="J42" s="11"/>
      <c r="K42" s="11"/>
      <c r="L42" s="11"/>
      <c r="M42" s="11"/>
      <c r="N42" s="11"/>
      <c r="O42" s="11"/>
      <c r="P42" s="11">
        <f t="shared" si="9"/>
        <v>2.8244300000000004</v>
      </c>
      <c r="Q42" s="11">
        <f t="shared" si="1"/>
        <v>-0.95896999999999943</v>
      </c>
      <c r="R42" s="11">
        <f t="shared" si="2"/>
        <v>-25.346778030343064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74.257700000000014</v>
      </c>
      <c r="D43" s="11">
        <v>12.932279999999999</v>
      </c>
      <c r="E43" s="11">
        <v>11.573740000000001</v>
      </c>
      <c r="F43" s="11">
        <v>23.854399999999998</v>
      </c>
      <c r="G43" s="11">
        <v>11.847900000000001</v>
      </c>
      <c r="H43" s="11">
        <v>18.624600000000001</v>
      </c>
      <c r="I43" s="11"/>
      <c r="J43" s="11"/>
      <c r="K43" s="11"/>
      <c r="L43" s="11"/>
      <c r="M43" s="11"/>
      <c r="N43" s="11"/>
      <c r="O43" s="11"/>
      <c r="P43" s="11">
        <f t="shared" si="9"/>
        <v>78.832920000000001</v>
      </c>
      <c r="Q43" s="11">
        <f t="shared" si="1"/>
        <v>4.5752199999999874</v>
      </c>
      <c r="R43" s="11">
        <f t="shared" si="2"/>
        <v>6.1612735110298145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G12 E12 C12:D12 F12 H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tabSelected="1" zoomScale="80" zoomScaleNormal="80" zoomScaleSheetLayoutView="80" workbookViewId="0">
      <selection activeCell="Q24" sqref="Q24"/>
    </sheetView>
  </sheetViews>
  <sheetFormatPr defaultColWidth="11.42578125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9.71093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46</v>
      </c>
      <c r="E5" s="17" t="s">
        <v>45</v>
      </c>
      <c r="F5" s="42" t="s">
        <v>47</v>
      </c>
      <c r="G5" s="43"/>
      <c r="H5" s="44" t="s">
        <v>48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65</v>
      </c>
      <c r="D6" s="3" t="s">
        <v>65</v>
      </c>
      <c r="E6" s="3" t="s">
        <v>65</v>
      </c>
      <c r="F6" s="18" t="s">
        <v>44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2730.1444000000001</v>
      </c>
      <c r="D7" s="5">
        <f>+D8+D40</f>
        <v>3083.2465294724402</v>
      </c>
      <c r="E7" s="5">
        <f>+E8+E40</f>
        <v>3284.9497200000005</v>
      </c>
      <c r="F7" s="6">
        <f t="shared" ref="F7:F43" si="0">+E7-D7</f>
        <v>201.70319052756031</v>
      </c>
      <c r="G7" s="6">
        <f t="shared" ref="G7:G43" si="1">IF(ISNUMBER(+F7/D7*100), +F7/D7*100, "")</f>
        <v>6.541909269969171</v>
      </c>
      <c r="H7" s="6">
        <f t="shared" ref="H7:H43" si="2">+E7-C7</f>
        <v>554.80532000000039</v>
      </c>
      <c r="I7" s="6">
        <f t="shared" ref="I7:I43" si="3">IF(ISNUMBER(+H7/C7*100), +H7/C7*100, "")</f>
        <v>20.321464315220851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2633.1286</v>
      </c>
      <c r="D8" s="6">
        <f>+D9+D12+D16+D17+D24+D32</f>
        <v>2871.0394672681364</v>
      </c>
      <c r="E8" s="6">
        <f>+E9+E12+E16+E17+E24+E32</f>
        <v>3190.4823700000006</v>
      </c>
      <c r="F8" s="6">
        <f t="shared" si="0"/>
        <v>319.44290273186425</v>
      </c>
      <c r="G8" s="6">
        <f t="shared" si="1"/>
        <v>11.12638493387978</v>
      </c>
      <c r="H8" s="6">
        <f t="shared" si="2"/>
        <v>557.35377000000062</v>
      </c>
      <c r="I8" s="6">
        <f t="shared" si="3"/>
        <v>21.166978703584803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1121.0065999999999</v>
      </c>
      <c r="D9" s="9">
        <f>SUM(D10:D11)</f>
        <v>1223.4020364548683</v>
      </c>
      <c r="E9" s="9">
        <f>SUM(E10:E11)</f>
        <v>1322.7642000000001</v>
      </c>
      <c r="F9" s="9">
        <f t="shared" si="0"/>
        <v>99.362163545131807</v>
      </c>
      <c r="G9" s="9">
        <f t="shared" si="1"/>
        <v>8.1217915766316704</v>
      </c>
      <c r="H9" s="9">
        <f t="shared" si="2"/>
        <v>201.75760000000014</v>
      </c>
      <c r="I9" s="9">
        <f t="shared" si="3"/>
        <v>17.997895819703484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521.04289999999992</v>
      </c>
      <c r="D10" s="11">
        <v>569.62796543073705</v>
      </c>
      <c r="E10" s="11">
        <v>560.17610000000002</v>
      </c>
      <c r="F10" s="11">
        <f t="shared" si="0"/>
        <v>-9.4518654307370298</v>
      </c>
      <c r="G10" s="11">
        <f t="shared" si="1"/>
        <v>-1.6593050208814428</v>
      </c>
      <c r="H10" s="11">
        <f t="shared" si="2"/>
        <v>39.133200000000102</v>
      </c>
      <c r="I10" s="11">
        <f t="shared" si="3"/>
        <v>7.5105523940543302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599.96370000000002</v>
      </c>
      <c r="D11" s="11">
        <v>653.77407102413122</v>
      </c>
      <c r="E11" s="11">
        <v>762.58809999999994</v>
      </c>
      <c r="F11" s="11">
        <f t="shared" si="0"/>
        <v>108.81402897586872</v>
      </c>
      <c r="G11" s="11">
        <f t="shared" si="1"/>
        <v>16.643980512321715</v>
      </c>
      <c r="H11" s="11">
        <f t="shared" si="2"/>
        <v>162.62439999999992</v>
      </c>
      <c r="I11" s="11">
        <f t="shared" si="3"/>
        <v>27.105706561913649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1150.9618</v>
      </c>
      <c r="D12" s="9">
        <f>SUM(D13:D15)</f>
        <v>1352.9974785877691</v>
      </c>
      <c r="E12" s="9">
        <f>SUM(E13:E15)</f>
        <v>1548.55411</v>
      </c>
      <c r="F12" s="9">
        <f t="shared" si="0"/>
        <v>195.5566314122309</v>
      </c>
      <c r="G12" s="9">
        <f t="shared" si="1"/>
        <v>14.453584319783722</v>
      </c>
      <c r="H12" s="9">
        <f t="shared" si="2"/>
        <v>397.59231</v>
      </c>
      <c r="I12" s="9">
        <f t="shared" si="3"/>
        <v>34.544353253079294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457.37470000000002</v>
      </c>
      <c r="D13" s="11">
        <v>549.28143227286864</v>
      </c>
      <c r="E13" s="11">
        <v>680.42115000000001</v>
      </c>
      <c r="F13" s="11">
        <f t="shared" si="0"/>
        <v>131.13971772713137</v>
      </c>
      <c r="G13" s="11">
        <f t="shared" si="1"/>
        <v>23.874777121900706</v>
      </c>
      <c r="H13" s="11">
        <f t="shared" si="2"/>
        <v>223.04644999999999</v>
      </c>
      <c r="I13" s="11">
        <f t="shared" si="3"/>
        <v>48.766678611650356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464.73200000000003</v>
      </c>
      <c r="D14" s="11">
        <v>542.38675917486671</v>
      </c>
      <c r="E14" s="11">
        <v>582.31313</v>
      </c>
      <c r="F14" s="11">
        <f t="shared" si="0"/>
        <v>39.92637082513329</v>
      </c>
      <c r="G14" s="11">
        <f t="shared" si="1"/>
        <v>7.3612362672483567</v>
      </c>
      <c r="H14" s="11">
        <f t="shared" si="2"/>
        <v>117.58112999999997</v>
      </c>
      <c r="I14" s="11">
        <f t="shared" si="3"/>
        <v>25.300846509386048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228.85510000000002</v>
      </c>
      <c r="D15" s="11">
        <v>261.32928714003378</v>
      </c>
      <c r="E15" s="11">
        <v>285.81983000000002</v>
      </c>
      <c r="F15" s="11">
        <f t="shared" si="0"/>
        <v>24.49054285996624</v>
      </c>
      <c r="G15" s="11">
        <f t="shared" si="1"/>
        <v>9.3715262946563413</v>
      </c>
      <c r="H15" s="11">
        <f t="shared" si="2"/>
        <v>56.964730000000003</v>
      </c>
      <c r="I15" s="11">
        <f t="shared" si="3"/>
        <v>24.89117786756773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107.37869999999998</v>
      </c>
      <c r="D16" s="9">
        <v>115.47557153526162</v>
      </c>
      <c r="E16" s="9">
        <v>126.04970000000002</v>
      </c>
      <c r="F16" s="9">
        <f t="shared" si="0"/>
        <v>10.574128464738394</v>
      </c>
      <c r="G16" s="9">
        <f t="shared" si="1"/>
        <v>9.1570263079490175</v>
      </c>
      <c r="H16" s="9">
        <f t="shared" si="2"/>
        <v>18.671000000000035</v>
      </c>
      <c r="I16" s="9">
        <f t="shared" si="3"/>
        <v>17.387992218196011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92.588800000000006</v>
      </c>
      <c r="D17" s="9">
        <f>SUM(D18:D23)</f>
        <v>105.25861192199235</v>
      </c>
      <c r="E17" s="9">
        <f>SUM(E18:E23)</f>
        <v>97.811700000000002</v>
      </c>
      <c r="F17" s="9">
        <f t="shared" si="0"/>
        <v>-7.4469119219923527</v>
      </c>
      <c r="G17" s="9">
        <f t="shared" si="1"/>
        <v>-7.0748718665521588</v>
      </c>
      <c r="H17" s="9">
        <f t="shared" si="2"/>
        <v>5.2228999999999957</v>
      </c>
      <c r="I17" s="9">
        <f t="shared" si="3"/>
        <v>5.6409630538466811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20.735600000000005</v>
      </c>
      <c r="D18" s="11">
        <v>14.585903040690432</v>
      </c>
      <c r="E18" s="11">
        <v>12.3857</v>
      </c>
      <c r="F18" s="11">
        <f t="shared" si="0"/>
        <v>-2.2002030406904325</v>
      </c>
      <c r="G18" s="11">
        <f t="shared" si="1"/>
        <v>-15.084448556613225</v>
      </c>
      <c r="H18" s="11">
        <f t="shared" si="2"/>
        <v>-8.3499000000000052</v>
      </c>
      <c r="I18" s="11">
        <f t="shared" si="3"/>
        <v>-40.268427245895957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32.331000000000003</v>
      </c>
      <c r="D19" s="11">
        <v>46.094078898406252</v>
      </c>
      <c r="E19" s="11">
        <v>45.752800000000001</v>
      </c>
      <c r="F19" s="11">
        <f t="shared" si="0"/>
        <v>-0.34127889840625159</v>
      </c>
      <c r="G19" s="11">
        <f t="shared" si="1"/>
        <v>-0.74039639485680586</v>
      </c>
      <c r="H19" s="11">
        <f t="shared" si="2"/>
        <v>13.421799999999998</v>
      </c>
      <c r="I19" s="11">
        <f t="shared" si="3"/>
        <v>41.513717484766929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11.0175</v>
      </c>
      <c r="D20" s="11">
        <v>15.502353450396848</v>
      </c>
      <c r="E20" s="11">
        <v>11.377000000000001</v>
      </c>
      <c r="F20" s="11">
        <f t="shared" si="0"/>
        <v>-4.1253534503968474</v>
      </c>
      <c r="G20" s="11">
        <f t="shared" si="1"/>
        <v>-26.611143034487071</v>
      </c>
      <c r="H20" s="11">
        <f t="shared" si="2"/>
        <v>0.3595000000000006</v>
      </c>
      <c r="I20" s="11">
        <f t="shared" si="3"/>
        <v>3.2629906966190205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25.2209</v>
      </c>
      <c r="D21" s="11">
        <v>26.191917453743304</v>
      </c>
      <c r="E21" s="11">
        <v>27.664899999999999</v>
      </c>
      <c r="F21" s="11">
        <f t="shared" si="0"/>
        <v>1.472982546256695</v>
      </c>
      <c r="G21" s="11">
        <f t="shared" si="1"/>
        <v>5.6238056982963611</v>
      </c>
      <c r="H21" s="11">
        <f t="shared" si="2"/>
        <v>2.4439999999999991</v>
      </c>
      <c r="I21" s="11">
        <f t="shared" si="3"/>
        <v>9.6903758390858332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0.46439999999999998</v>
      </c>
      <c r="D22" s="11">
        <v>0.50665582045784285</v>
      </c>
      <c r="E22" s="11">
        <v>0.63130000000000008</v>
      </c>
      <c r="F22" s="11">
        <f t="shared" si="0"/>
        <v>0.12464417954215723</v>
      </c>
      <c r="G22" s="11">
        <f t="shared" si="1"/>
        <v>24.601351550549978</v>
      </c>
      <c r="H22" s="11">
        <f t="shared" si="2"/>
        <v>0.1669000000000001</v>
      </c>
      <c r="I22" s="11">
        <f t="shared" si="3"/>
        <v>35.938845822566776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2.8193999999999995</v>
      </c>
      <c r="D23" s="11">
        <v>2.3777032582976818</v>
      </c>
      <c r="E23" s="11">
        <v>0</v>
      </c>
      <c r="F23" s="11">
        <f t="shared" si="0"/>
        <v>-2.3777032582976818</v>
      </c>
      <c r="G23" s="11">
        <f t="shared" si="1"/>
        <v>-100</v>
      </c>
      <c r="H23" s="11">
        <f t="shared" si="2"/>
        <v>-2.8193999999999995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21.316700000000004</v>
      </c>
      <c r="D24" s="9">
        <f>SUM(D25:D29)</f>
        <v>27.009622475212616</v>
      </c>
      <c r="E24" s="9">
        <f>SUM(E25:E29)</f>
        <v>26.924859999999999</v>
      </c>
      <c r="F24" s="9">
        <f t="shared" si="0"/>
        <v>-8.4762475212617261E-2</v>
      </c>
      <c r="G24" s="9">
        <f t="shared" si="1"/>
        <v>-0.31382325054859922</v>
      </c>
      <c r="H24" s="9">
        <f t="shared" si="2"/>
        <v>5.6081599999999945</v>
      </c>
      <c r="I24" s="9">
        <f t="shared" si="3"/>
        <v>26.308762613350069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13.821900000000001</v>
      </c>
      <c r="D25" s="11">
        <v>17.626026522684366</v>
      </c>
      <c r="E25" s="11">
        <v>17.778600000000001</v>
      </c>
      <c r="F25" s="11">
        <f t="shared" si="0"/>
        <v>0.15257347731563442</v>
      </c>
      <c r="G25" s="11">
        <f t="shared" si="1"/>
        <v>0.86561470402461493</v>
      </c>
      <c r="H25" s="11">
        <f t="shared" si="2"/>
        <v>3.9566999999999997</v>
      </c>
      <c r="I25" s="11">
        <f t="shared" si="3"/>
        <v>28.626310420419763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7.4948000000000015</v>
      </c>
      <c r="D28" s="11">
        <v>9.3835959525282515</v>
      </c>
      <c r="E28" s="11">
        <v>9.1462599999999981</v>
      </c>
      <c r="F28" s="11">
        <f t="shared" si="0"/>
        <v>-0.23733595252825346</v>
      </c>
      <c r="G28" s="11">
        <f t="shared" si="1"/>
        <v>-2.5292644070454386</v>
      </c>
      <c r="H28" s="11">
        <f t="shared" si="2"/>
        <v>1.6514599999999966</v>
      </c>
      <c r="I28" s="11">
        <f t="shared" si="3"/>
        <v>22.034744089235154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139.87599999999998</v>
      </c>
      <c r="D32" s="9">
        <f>SUM(D33:D39)</f>
        <v>46.896146293032373</v>
      </c>
      <c r="E32" s="9">
        <f>SUM(E33:E39)</f>
        <v>68.377800000000008</v>
      </c>
      <c r="F32" s="9">
        <f t="shared" si="0"/>
        <v>21.481653706967634</v>
      </c>
      <c r="G32" s="9">
        <f t="shared" si="1"/>
        <v>45.806863473895476</v>
      </c>
      <c r="H32" s="9">
        <f t="shared" si="2"/>
        <v>-71.498199999999969</v>
      </c>
      <c r="I32" s="9">
        <f t="shared" si="3"/>
        <v>-51.115416511767556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3.4266000000000005</v>
      </c>
      <c r="D33" s="11">
        <v>4.9747299801569147</v>
      </c>
      <c r="E33" s="11">
        <v>6.2211999999999996</v>
      </c>
      <c r="F33" s="11">
        <f t="shared" si="0"/>
        <v>1.2464700198430849</v>
      </c>
      <c r="G33" s="11">
        <f t="shared" si="1"/>
        <v>25.056033690571649</v>
      </c>
      <c r="H33" s="11">
        <f t="shared" si="2"/>
        <v>2.7945999999999991</v>
      </c>
      <c r="I33" s="11">
        <f t="shared" si="3"/>
        <v>81.556061401972755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43.858699999999999</v>
      </c>
      <c r="D34" s="11">
        <v>41.921416312875458</v>
      </c>
      <c r="E34" s="11">
        <v>45.791900000000005</v>
      </c>
      <c r="F34" s="11">
        <f t="shared" si="0"/>
        <v>3.8704836871245476</v>
      </c>
      <c r="G34" s="11">
        <f t="shared" si="1"/>
        <v>9.2327121255581091</v>
      </c>
      <c r="H34" s="11">
        <f t="shared" si="2"/>
        <v>1.9332000000000065</v>
      </c>
      <c r="I34" s="11">
        <f t="shared" si="3"/>
        <v>4.4077913846055781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18.501799999999999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-2.7499000000000002</v>
      </c>
      <c r="I35" s="11">
        <f t="shared" si="3"/>
        <v>-14.86287820644478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</v>
      </c>
      <c r="D36" s="11">
        <v>0</v>
      </c>
      <c r="E36" s="11">
        <v>0.6127999999999999</v>
      </c>
      <c r="F36" s="11">
        <f t="shared" si="0"/>
        <v>0.6127999999999999</v>
      </c>
      <c r="G36" s="11" t="str">
        <f t="shared" si="1"/>
        <v/>
      </c>
      <c r="H36" s="11">
        <f t="shared" si="2"/>
        <v>0.6127999999999999</v>
      </c>
      <c r="I36" s="11" t="str">
        <f t="shared" si="3"/>
        <v/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0.59649999999999992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-0.59649999999999992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73.492399999999989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-73.492399999999989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97.015800000000013</v>
      </c>
      <c r="D40" s="6">
        <f>SUM(D41:D43)</f>
        <v>212.20706220430384</v>
      </c>
      <c r="E40" s="6">
        <f>SUM(E41:E43)</f>
        <v>94.467349999999982</v>
      </c>
      <c r="F40" s="6">
        <f t="shared" si="0"/>
        <v>-117.73971220430386</v>
      </c>
      <c r="G40" s="6">
        <f t="shared" si="1"/>
        <v>-55.483408978608416</v>
      </c>
      <c r="H40" s="6">
        <f t="shared" si="2"/>
        <v>-2.548450000000031</v>
      </c>
      <c r="I40" s="6">
        <f t="shared" si="3"/>
        <v>-2.6268401641794745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18.974700000000002</v>
      </c>
      <c r="D41" s="11">
        <v>6.829915800698954</v>
      </c>
      <c r="E41" s="11">
        <v>12.81</v>
      </c>
      <c r="F41" s="11">
        <f t="shared" si="0"/>
        <v>5.9800841993010465</v>
      </c>
      <c r="G41" s="11">
        <f t="shared" si="1"/>
        <v>87.557217011212089</v>
      </c>
      <c r="H41" s="11">
        <f t="shared" si="2"/>
        <v>-6.1647000000000016</v>
      </c>
      <c r="I41" s="11">
        <f t="shared" si="3"/>
        <v>-32.48905121029582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3.7833999999999999</v>
      </c>
      <c r="D42" s="11">
        <v>0</v>
      </c>
      <c r="E42" s="11">
        <v>2.8244300000000004</v>
      </c>
      <c r="F42" s="11">
        <f t="shared" si="0"/>
        <v>2.8244300000000004</v>
      </c>
      <c r="G42" s="11" t="str">
        <f t="shared" si="1"/>
        <v/>
      </c>
      <c r="H42" s="11">
        <f t="shared" si="2"/>
        <v>-0.95896999999999943</v>
      </c>
      <c r="I42" s="11">
        <f t="shared" si="3"/>
        <v>-25.346778030343064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74.257700000000014</v>
      </c>
      <c r="D43" s="11">
        <v>205.37714640360488</v>
      </c>
      <c r="E43" s="11">
        <v>78.832919999999987</v>
      </c>
      <c r="F43" s="11">
        <f t="shared" si="0"/>
        <v>-126.5442264036049</v>
      </c>
      <c r="G43" s="11">
        <f t="shared" si="1"/>
        <v>-61.615534454316347</v>
      </c>
      <c r="H43" s="11">
        <f t="shared" si="2"/>
        <v>4.5752199999999732</v>
      </c>
      <c r="I43" s="11">
        <f t="shared" si="3"/>
        <v>6.1612735110297949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2022-03-01T21:41:33Z</cp:lastPrinted>
  <dcterms:created xsi:type="dcterms:W3CDTF">2022-01-04T19:07:22Z</dcterms:created>
  <dcterms:modified xsi:type="dcterms:W3CDTF">2022-06-02T17:07:50Z</dcterms:modified>
</cp:coreProperties>
</file>