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DCCF89DC-FAFB-459A-B422-2916009923E5}" xr6:coauthVersionLast="36" xr6:coauthVersionMax="36" xr10:uidLastSave="{00000000-0000-0000-0000-000000000000}"/>
  <bookViews>
    <workbookView xWindow="0" yWindow="0" windowWidth="28800" windowHeight="11625" activeTab="1" xr2:uid="{90B56DF7-5D8B-4AB5-B09C-551E1A26D5A4}"/>
  </bookViews>
  <sheets>
    <sheet name="Ings22xmes" sheetId="10" r:id="rId1"/>
    <sheet name="Ings22vrsPto.eIng2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 s="1"/>
  <c r="C17" i="10"/>
  <c r="C12" i="10"/>
  <c r="C9" i="10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M29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C8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M8" i="11"/>
  <c r="V32" i="10"/>
  <c r="V12" i="10"/>
  <c r="V24" i="10" l="1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<sst xmlns="http://schemas.openxmlformats.org/spreadsheetml/2006/main" count="331" uniqueCount="67">
  <si>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</si>
  <si>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</si>
  <si>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</si>
  <si>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</si>
  <si>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</si>
  <si>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</si>
  <si>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</si>
  <si>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</si>
  <si>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</si>
  <si>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</si>
  <si>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</si>
  <si>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</si>
  <si>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</si>
  <si>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</si>
  <si>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</si>
  <si>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</si>
  <si>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</si>
  <si>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</si>
  <si>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</si>
  <si>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</si>
  <si>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</si>
  <si>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</si>
  <si>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</si>
  <si>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</si>
  <si>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</si>
  <si>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</si>
  <si>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</si>
  <si>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</si>
  <si>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</si>
  <si>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</si>
  <si>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</si>
  <si>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</si>
  <si>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</si>
  <si>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</si>
  <si>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</si>
  <si>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</si>
  <si>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</si>
  <si>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</si>
  <si>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</si>
  <si>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</si>
  <si>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</si>
  <si>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</si>
  <si>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</si>
  <si>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</si>
  <si>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</si>
  <si>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</si>
  <si>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</si>
  <si>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</si>
  <si>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</si>
  <si>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</si>
  <si>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</si>
  <si>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</si>
  <si>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</si>
  <si>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</si>
  <si>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</si>
  <si>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</si>
  <si>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</si>
  <si>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</si>
  <si>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</si>
  <si>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</si>
  <si>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</si>
  <si>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</si>
  <si>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 31 Mar.</t>
  </si>
  <si>
    <t>Al 31 Mar.</t>
  </si>
  <si>
    <t>Fuente: Dirección General de Tesorería, según reportes definitivos del Departamento de Ingresos Bancarios.</t>
  </si>
  <si>
    <t xml:space="preserve">COMPARATIVO ACUMULADO AL 31 DE MARZO DE 2022, VRS EJECUTADO  2021 Y PRESUPUESTO 2022 (Definitivo) </t>
  </si>
  <si>
    <t xml:space="preserve">INGRESOS AL 31 DE MARZO DE 2022, VRS EJECUTADO  2021 (Definitivo)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</si>
</sst>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.00000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1" applyNumberFormat="1" applyFont="1"/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8" fillId="3" borderId="0" xfId="1" applyNumberFormat="1" applyFont="1" applyFill="1" applyBorder="1"/>
    <xf numFmtId="0" fontId="1" fillId="3" borderId="0" xfId="1" applyFont="1" applyFill="1"/>
    <xf numFmtId="166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4">
    <cellStyle name="Millares 2" xfId="2" xr:uid="{599ABF07-B81E-46E8-8ACE-24B92FEABFC0}"/>
    <cellStyle name="Normal" xfId="0" builtinId="0"/>
    <cellStyle name="Normal 2" xfId="1" xr:uid="{34FA7ABE-38E8-4227-AC48-712BAD3581F6}"/>
    <cellStyle name="Porcentaje 2" xfId="3" xr:uid="{BDC296CD-51A5-4878-B822-3503ACF7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68"/>
  <sheetViews>
    <sheetView showGridLines="0" zoomScale="80" zoomScaleNormal="80" workbookViewId="0">
      <selection activeCell="AA17" sqref="AA17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4" t="s">
        <v>2</v>
      </c>
      <c r="D5" s="38" t="s">
        <v>44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3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3" t="s">
        <v>62</v>
      </c>
      <c r="D6" s="25" t="s">
        <v>48</v>
      </c>
      <c r="E6" s="26" t="s">
        <v>49</v>
      </c>
      <c r="F6" s="26" t="s">
        <v>50</v>
      </c>
      <c r="G6" s="26" t="s">
        <v>51</v>
      </c>
      <c r="H6" s="26" t="s">
        <v>52</v>
      </c>
      <c r="I6" s="26" t="s">
        <v>53</v>
      </c>
      <c r="J6" s="26" t="s">
        <v>54</v>
      </c>
      <c r="K6" s="26" t="s">
        <v>55</v>
      </c>
      <c r="L6" s="26" t="s">
        <v>56</v>
      </c>
      <c r="M6" s="26" t="s">
        <v>57</v>
      </c>
      <c r="N6" s="26" t="s">
        <v>58</v>
      </c>
      <c r="O6" s="26" t="s">
        <v>59</v>
      </c>
      <c r="P6" s="26" t="s">
        <v>62</v>
      </c>
      <c r="Q6" s="26" t="s">
        <v>4</v>
      </c>
      <c r="R6" s="27" t="s">
        <v>5</v>
      </c>
      <c r="S6" s="1"/>
      <c r="T6" s="1"/>
      <c r="U6" s="1"/>
      <c r="V6" s="1"/>
      <c r="Z6" s="28"/>
    </row>
    <row r="7" spans="1:26" ht="21" customHeight="1" x14ac:dyDescent="0.4">
      <c r="A7" s="1"/>
      <c r="B7" s="4" t="s">
        <v>60</v>
      </c>
      <c r="C7" s="5">
        <f>+C8+C40</f>
        <v>1371.3407999999999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574.04900000000009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>SUM(D7:O7)</f>
        <v>1696.55179</v>
      </c>
      <c r="Q7" s="6">
        <f t="shared" ref="Q7:Q43" si="1">+P7-C7</f>
        <v>325.21099000000004</v>
      </c>
      <c r="R7" s="6">
        <f t="shared" ref="R7:R43" si="2">IF(ISNUMBER(+Q7/C7*100), +Q7/C7*100, "")</f>
        <v>23.714819102589235</v>
      </c>
      <c r="S7" s="1"/>
      <c r="T7" s="7"/>
      <c r="U7" s="7" t="e">
        <f>C7-#REF!</f>
        <v>#REF!</v>
      </c>
      <c r="V7" s="7" t="e">
        <f>+P7-#REF!</f>
        <v>#REF!</v>
      </c>
      <c r="X7" s="29"/>
    </row>
    <row r="8" spans="1:26" ht="21" customHeight="1" x14ac:dyDescent="0.4">
      <c r="A8" s="1"/>
      <c r="B8" s="4" t="s">
        <v>6</v>
      </c>
      <c r="C8" s="6">
        <f>+C9+C12+C16+C17+C24+C32</f>
        <v>1306.3034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545.94030000000009</v>
      </c>
      <c r="G8" s="6">
        <f t="shared" si="3"/>
        <v>0</v>
      </c>
      <c r="H8" s="6">
        <f t="shared" si="3"/>
        <v>0</v>
      </c>
      <c r="I8" s="6">
        <f t="shared" si="3"/>
        <v>0</v>
      </c>
      <c r="J8" s="6">
        <f t="shared" si="3"/>
        <v>0</v>
      </c>
      <c r="K8" s="6">
        <f t="shared" si="3"/>
        <v>0</v>
      </c>
      <c r="L8" s="6">
        <f t="shared" si="3"/>
        <v>0</v>
      </c>
      <c r="M8" s="6">
        <f t="shared" si="3"/>
        <v>0</v>
      </c>
      <c r="N8" s="6">
        <f t="shared" si="3"/>
        <v>0</v>
      </c>
      <c r="O8" s="6">
        <f t="shared" si="3"/>
        <v>0</v>
      </c>
      <c r="P8" s="6">
        <f>SUM(D8:O8)</f>
        <v>1635.35824</v>
      </c>
      <c r="Q8" s="6">
        <f t="shared" si="1"/>
        <v>329.05484000000001</v>
      </c>
      <c r="R8" s="6">
        <f t="shared" si="2"/>
        <v>25.189771380829296</v>
      </c>
      <c r="S8" s="1"/>
      <c r="T8" s="7"/>
      <c r="U8" s="7" t="e">
        <f>C8-#REF!</f>
        <v>#REF!</v>
      </c>
      <c r="V8" s="7" t="e">
        <f>+P8-#REF!</f>
        <v>#REF!</v>
      </c>
      <c r="W8" s="28"/>
      <c r="X8" s="29"/>
    </row>
    <row r="9" spans="1:26" ht="21" customHeight="1" x14ac:dyDescent="0.25">
      <c r="A9" s="1"/>
      <c r="B9" s="8" t="s">
        <v>7</v>
      </c>
      <c r="C9" s="9">
        <f>SUM(C10:C11)</f>
        <v>670.73099999999999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265.78610000000003</v>
      </c>
      <c r="G9" s="9">
        <f t="shared" si="4"/>
        <v>0</v>
      </c>
      <c r="H9" s="9">
        <f t="shared" si="4"/>
        <v>0</v>
      </c>
      <c r="I9" s="9">
        <f t="shared" si="4"/>
        <v>0</v>
      </c>
      <c r="J9" s="9">
        <f t="shared" si="4"/>
        <v>0</v>
      </c>
      <c r="K9" s="9">
        <f t="shared" si="4"/>
        <v>0</v>
      </c>
      <c r="L9" s="9">
        <f t="shared" si="4"/>
        <v>0</v>
      </c>
      <c r="M9" s="9">
        <f t="shared" si="4"/>
        <v>0</v>
      </c>
      <c r="N9" s="9">
        <f t="shared" si="4"/>
        <v>0</v>
      </c>
      <c r="O9" s="9">
        <f t="shared" si="4"/>
        <v>0</v>
      </c>
      <c r="P9" s="9">
        <f>SUM(D9:O9)</f>
        <v>807.18690000000004</v>
      </c>
      <c r="Q9" s="9">
        <f t="shared" si="1"/>
        <v>136.45590000000004</v>
      </c>
      <c r="R9" s="9">
        <f t="shared" si="2"/>
        <v>20.344355635865949</v>
      </c>
      <c r="S9" s="1"/>
      <c r="T9" s="7"/>
      <c r="U9" s="7" t="e">
        <f>C9-#REF!</f>
        <v>#REF!</v>
      </c>
      <c r="V9" s="7" t="e">
        <f>+P9-#REF!</f>
        <v>#REF!</v>
      </c>
      <c r="X9" s="29"/>
    </row>
    <row r="10" spans="1:26" ht="15" customHeight="1" x14ac:dyDescent="0.25">
      <c r="A10" s="1"/>
      <c r="B10" s="10" t="s">
        <v>8</v>
      </c>
      <c r="C10" s="11">
        <v>322.85019999999997</v>
      </c>
      <c r="D10" s="11">
        <v>143.226</v>
      </c>
      <c r="E10" s="11">
        <v>102.92500000000001</v>
      </c>
      <c r="F10" s="11">
        <v>101.5051</v>
      </c>
      <c r="G10" s="11"/>
      <c r="H10" s="11"/>
      <c r="I10" s="11"/>
      <c r="J10" s="11"/>
      <c r="K10" s="11"/>
      <c r="L10" s="11"/>
      <c r="M10" s="11"/>
      <c r="N10" s="11"/>
      <c r="O10" s="11"/>
      <c r="P10" s="11">
        <f t="shared" ref="P10:P23" si="5">SUM(D10:O10)</f>
        <v>347.65610000000004</v>
      </c>
      <c r="Q10" s="11">
        <f t="shared" si="1"/>
        <v>24.805900000000065</v>
      </c>
      <c r="R10" s="11">
        <f t="shared" si="2"/>
        <v>7.6834085901139488</v>
      </c>
      <c r="S10" s="1"/>
      <c r="T10" s="7"/>
      <c r="U10" s="7" t="e">
        <f>C10-#REF!</f>
        <v>#REF!</v>
      </c>
      <c r="V10" s="7" t="e">
        <f>+P10-#REF!</f>
        <v>#REF!</v>
      </c>
    </row>
    <row r="11" spans="1:26" ht="15" customHeight="1" x14ac:dyDescent="0.25">
      <c r="A11" s="1"/>
      <c r="B11" s="10" t="s">
        <v>9</v>
      </c>
      <c r="C11" s="11">
        <v>347.88079999999997</v>
      </c>
      <c r="D11" s="11">
        <v>145.1002</v>
      </c>
      <c r="E11" s="11">
        <v>150.14959999999999</v>
      </c>
      <c r="F11" s="11">
        <v>164.28100000000003</v>
      </c>
      <c r="G11" s="11"/>
      <c r="H11" s="11"/>
      <c r="I11" s="11"/>
      <c r="J11" s="11"/>
      <c r="K11" s="11"/>
      <c r="L11" s="11"/>
      <c r="M11" s="11"/>
      <c r="N11" s="11"/>
      <c r="O11" s="11"/>
      <c r="P11" s="11">
        <f t="shared" si="5"/>
        <v>459.5308</v>
      </c>
      <c r="Q11" s="11">
        <f t="shared" si="1"/>
        <v>111.65000000000003</v>
      </c>
      <c r="R11" s="11">
        <f t="shared" si="2"/>
        <v>32.094326562431739</v>
      </c>
      <c r="S11" s="1"/>
      <c r="T11" s="7"/>
      <c r="U11" s="7" t="e">
        <f>C11-#REF!</f>
        <v>#REF!</v>
      </c>
      <c r="V11" s="7" t="e">
        <f>+P11-#REF!</f>
        <v>#REF!</v>
      </c>
    </row>
    <row r="12" spans="1:26" ht="21" customHeight="1" x14ac:dyDescent="0.25">
      <c r="A12" s="1"/>
      <c r="B12" s="8" t="s">
        <v>10</v>
      </c>
      <c r="C12" s="9">
        <f>SUM(C13:C15)</f>
        <v>463.94060000000002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212.24560000000002</v>
      </c>
      <c r="G12" s="9">
        <f t="shared" si="6"/>
        <v>0</v>
      </c>
      <c r="H12" s="9">
        <f t="shared" si="6"/>
        <v>0</v>
      </c>
      <c r="I12" s="9">
        <f t="shared" si="6"/>
        <v>0</v>
      </c>
      <c r="J12" s="9">
        <f t="shared" si="6"/>
        <v>0</v>
      </c>
      <c r="K12" s="9">
        <f t="shared" si="6"/>
        <v>0</v>
      </c>
      <c r="L12" s="9">
        <f t="shared" si="6"/>
        <v>0</v>
      </c>
      <c r="M12" s="9">
        <f t="shared" si="6"/>
        <v>0</v>
      </c>
      <c r="N12" s="9">
        <f t="shared" si="6"/>
        <v>0</v>
      </c>
      <c r="O12" s="9">
        <f t="shared" si="6"/>
        <v>0</v>
      </c>
      <c r="P12" s="9">
        <f>SUM(D12:O12)</f>
        <v>629.75238000000002</v>
      </c>
      <c r="Q12" s="9">
        <f t="shared" si="1"/>
        <v>165.81178</v>
      </c>
      <c r="R12" s="9">
        <f t="shared" si="2"/>
        <v>35.73987273370772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34.127900000000004</v>
      </c>
      <c r="D13" s="11">
        <v>11.09309</v>
      </c>
      <c r="E13" s="11">
        <v>24.447859999999999</v>
      </c>
      <c r="F13" s="11">
        <v>43.389600000000009</v>
      </c>
      <c r="G13" s="11"/>
      <c r="H13" s="11"/>
      <c r="I13" s="11"/>
      <c r="J13" s="11"/>
      <c r="K13" s="11"/>
      <c r="L13" s="11"/>
      <c r="M13" s="11"/>
      <c r="N13" s="11"/>
      <c r="O13" s="11"/>
      <c r="P13" s="11">
        <f t="shared" si="5"/>
        <v>78.930550000000011</v>
      </c>
      <c r="Q13" s="11">
        <f t="shared" si="1"/>
        <v>44.802650000000007</v>
      </c>
      <c r="R13" s="11">
        <f t="shared" si="2"/>
        <v>131.27866056803964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287.9348</v>
      </c>
      <c r="D14" s="11">
        <v>169.68359999999998</v>
      </c>
      <c r="E14" s="11">
        <v>85.822829999999996</v>
      </c>
      <c r="F14" s="11">
        <v>114.07220000000001</v>
      </c>
      <c r="G14" s="11"/>
      <c r="H14" s="11"/>
      <c r="I14" s="11"/>
      <c r="J14" s="11"/>
      <c r="K14" s="11"/>
      <c r="L14" s="11"/>
      <c r="M14" s="11"/>
      <c r="N14" s="11"/>
      <c r="O14" s="11"/>
      <c r="P14" s="11">
        <f t="shared" si="5"/>
        <v>369.57862999999998</v>
      </c>
      <c r="Q14" s="11">
        <f t="shared" si="1"/>
        <v>81.64382999999998</v>
      </c>
      <c r="R14" s="11">
        <f t="shared" si="2"/>
        <v>28.354971333788058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141.87790000000001</v>
      </c>
      <c r="D15" s="11">
        <v>69.514200000000002</v>
      </c>
      <c r="E15" s="11">
        <v>56.945200000000007</v>
      </c>
      <c r="F15" s="11">
        <v>54.783799999999999</v>
      </c>
      <c r="G15" s="11"/>
      <c r="H15" s="11"/>
      <c r="I15" s="11"/>
      <c r="J15" s="11"/>
      <c r="K15" s="11"/>
      <c r="L15" s="11"/>
      <c r="M15" s="11"/>
      <c r="N15" s="11"/>
      <c r="O15" s="11"/>
      <c r="P15" s="11">
        <f t="shared" si="5"/>
        <v>181.2432</v>
      </c>
      <c r="Q15" s="11">
        <f t="shared" si="1"/>
        <v>39.365299999999991</v>
      </c>
      <c r="R15" s="11">
        <f t="shared" si="2"/>
        <v>27.745899819492671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61</v>
      </c>
      <c r="C16" s="9">
        <v>62.586299999999994</v>
      </c>
      <c r="D16" s="9">
        <v>25.932299999999998</v>
      </c>
      <c r="E16" s="9">
        <v>24.208300000000001</v>
      </c>
      <c r="F16" s="9">
        <v>27.857200000000002</v>
      </c>
      <c r="G16" s="9"/>
      <c r="H16" s="9"/>
      <c r="I16" s="9"/>
      <c r="J16" s="9"/>
      <c r="K16" s="9"/>
      <c r="L16" s="9"/>
      <c r="M16" s="9"/>
      <c r="N16" s="9"/>
      <c r="O16" s="9"/>
      <c r="P16" s="9">
        <f t="shared" si="5"/>
        <v>77.997799999999998</v>
      </c>
      <c r="Q16" s="9">
        <f t="shared" si="1"/>
        <v>15.411500000000004</v>
      </c>
      <c r="R16" s="9">
        <f t="shared" si="2"/>
        <v>24.624398630371193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54.2331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19.562100000000004</v>
      </c>
      <c r="G17" s="9">
        <f t="shared" si="7"/>
        <v>0</v>
      </c>
      <c r="H17" s="9">
        <f t="shared" si="7"/>
        <v>0</v>
      </c>
      <c r="I17" s="9">
        <f t="shared" si="7"/>
        <v>0</v>
      </c>
      <c r="J17" s="9">
        <f t="shared" si="7"/>
        <v>0</v>
      </c>
      <c r="K17" s="9">
        <f t="shared" si="7"/>
        <v>0</v>
      </c>
      <c r="L17" s="9">
        <f t="shared" si="7"/>
        <v>0</v>
      </c>
      <c r="M17" s="9">
        <f t="shared" si="7"/>
        <v>0</v>
      </c>
      <c r="N17" s="9">
        <f t="shared" si="7"/>
        <v>0</v>
      </c>
      <c r="O17" s="9">
        <f t="shared" si="7"/>
        <v>0</v>
      </c>
      <c r="P17" s="9">
        <f>SUM(D17:O17)</f>
        <v>59.069900000000004</v>
      </c>
      <c r="Q17" s="9">
        <f t="shared" si="1"/>
        <v>4.8368000000000038</v>
      </c>
      <c r="R17" s="9">
        <f t="shared" si="2"/>
        <v>8.9185386784085807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16.0657</v>
      </c>
      <c r="D18" s="11">
        <v>2.4078000000000004</v>
      </c>
      <c r="E18" s="11">
        <v>2.1638999999999995</v>
      </c>
      <c r="F18" s="11">
        <v>2.9337000000000004</v>
      </c>
      <c r="G18" s="11"/>
      <c r="H18" s="11"/>
      <c r="I18" s="11"/>
      <c r="J18" s="11"/>
      <c r="K18" s="11"/>
      <c r="L18" s="11"/>
      <c r="M18" s="11"/>
      <c r="N18" s="11"/>
      <c r="O18" s="11"/>
      <c r="P18" s="11">
        <f t="shared" si="5"/>
        <v>7.5053999999999998</v>
      </c>
      <c r="Q18" s="11">
        <f t="shared" si="1"/>
        <v>-8.5602999999999998</v>
      </c>
      <c r="R18" s="11">
        <f t="shared" si="2"/>
        <v>-53.283081347217987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15.208500000000001</v>
      </c>
      <c r="D19" s="11">
        <v>11.1166</v>
      </c>
      <c r="E19" s="11">
        <v>8.321299999999999</v>
      </c>
      <c r="F19" s="11">
        <v>8.7373000000000012</v>
      </c>
      <c r="G19" s="11"/>
      <c r="H19" s="11"/>
      <c r="I19" s="11"/>
      <c r="J19" s="11"/>
      <c r="K19" s="11"/>
      <c r="L19" s="11"/>
      <c r="M19" s="11"/>
      <c r="N19" s="11"/>
      <c r="O19" s="11"/>
      <c r="P19" s="11">
        <f t="shared" si="5"/>
        <v>28.1752</v>
      </c>
      <c r="Q19" s="11">
        <f t="shared" si="1"/>
        <v>12.966699999999999</v>
      </c>
      <c r="R19" s="11">
        <f t="shared" si="2"/>
        <v>85.259558799355617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6.3766999999999996</v>
      </c>
      <c r="D20" s="11">
        <v>1.8991000000000002</v>
      </c>
      <c r="E20" s="11">
        <v>2.3765000000000001</v>
      </c>
      <c r="F20" s="11">
        <v>2.5428999999999995</v>
      </c>
      <c r="G20" s="11"/>
      <c r="H20" s="11"/>
      <c r="I20" s="11"/>
      <c r="J20" s="11"/>
      <c r="K20" s="11"/>
      <c r="L20" s="11"/>
      <c r="M20" s="11"/>
      <c r="N20" s="11"/>
      <c r="O20" s="11"/>
      <c r="P20" s="11">
        <f t="shared" si="5"/>
        <v>6.8185000000000002</v>
      </c>
      <c r="Q20" s="11">
        <f t="shared" si="1"/>
        <v>0.44180000000000064</v>
      </c>
      <c r="R20" s="11">
        <f t="shared" si="2"/>
        <v>6.9283485188263629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14.411</v>
      </c>
      <c r="D21" s="11">
        <v>6.178399999999999</v>
      </c>
      <c r="E21" s="11">
        <v>4.8108999999999993</v>
      </c>
      <c r="F21" s="11">
        <v>5.1873000000000005</v>
      </c>
      <c r="G21" s="11"/>
      <c r="H21" s="11"/>
      <c r="I21" s="11"/>
      <c r="J21" s="11"/>
      <c r="K21" s="11"/>
      <c r="L21" s="11"/>
      <c r="M21" s="11"/>
      <c r="N21" s="11"/>
      <c r="O21" s="11"/>
      <c r="P21" s="11">
        <f t="shared" si="5"/>
        <v>16.176600000000001</v>
      </c>
      <c r="Q21" s="11">
        <f t="shared" si="1"/>
        <v>1.7656000000000009</v>
      </c>
      <c r="R21" s="11">
        <f t="shared" si="2"/>
        <v>12.251752133786697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0.26690000000000003</v>
      </c>
      <c r="D22" s="11">
        <v>0.11789999999999999</v>
      </c>
      <c r="E22" s="11">
        <v>0.1154</v>
      </c>
      <c r="F22" s="11">
        <v>0.16090000000000002</v>
      </c>
      <c r="G22" s="11"/>
      <c r="H22" s="11"/>
      <c r="I22" s="11"/>
      <c r="J22" s="11"/>
      <c r="K22" s="11"/>
      <c r="L22" s="11"/>
      <c r="M22" s="11"/>
      <c r="N22" s="11"/>
      <c r="O22" s="11"/>
      <c r="P22" s="11">
        <f t="shared" si="5"/>
        <v>0.39419999999999999</v>
      </c>
      <c r="Q22" s="11">
        <f t="shared" si="1"/>
        <v>0.12729999999999997</v>
      </c>
      <c r="R22" s="11">
        <f t="shared" si="2"/>
        <v>47.69576620457098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1.9042999999999997</v>
      </c>
      <c r="D23" s="11">
        <v>0</v>
      </c>
      <c r="E23" s="11">
        <v>0</v>
      </c>
      <c r="F23" s="11"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>
        <f t="shared" si="5"/>
        <v>0</v>
      </c>
      <c r="Q23" s="11">
        <f t="shared" si="1"/>
        <v>-1.9042999999999997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12.7193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6.2236000000000002</v>
      </c>
      <c r="G24" s="9">
        <f t="shared" si="8"/>
        <v>0</v>
      </c>
      <c r="H24" s="9">
        <f t="shared" si="8"/>
        <v>0</v>
      </c>
      <c r="I24" s="9">
        <f t="shared" si="8"/>
        <v>0</v>
      </c>
      <c r="J24" s="9">
        <f t="shared" si="8"/>
        <v>0</v>
      </c>
      <c r="K24" s="9">
        <f t="shared" si="8"/>
        <v>0</v>
      </c>
      <c r="L24" s="9">
        <f t="shared" si="8"/>
        <v>0</v>
      </c>
      <c r="M24" s="9">
        <f t="shared" si="8"/>
        <v>0</v>
      </c>
      <c r="N24" s="9">
        <f t="shared" si="8"/>
        <v>0</v>
      </c>
      <c r="O24" s="9">
        <f t="shared" si="8"/>
        <v>0</v>
      </c>
      <c r="P24" s="9">
        <f>SUM(D24:O24)</f>
        <v>16.104960000000002</v>
      </c>
      <c r="Q24" s="9">
        <f t="shared" si="1"/>
        <v>3.3856600000000014</v>
      </c>
      <c r="R24" s="9">
        <f t="shared" si="2"/>
        <v>26.618288742305012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8.1687000000000012</v>
      </c>
      <c r="D25" s="11">
        <v>3.36</v>
      </c>
      <c r="E25" s="11">
        <v>3.3041000000000005</v>
      </c>
      <c r="F25" s="11">
        <v>4.1062000000000003</v>
      </c>
      <c r="G25" s="11"/>
      <c r="H25" s="11"/>
      <c r="I25" s="11"/>
      <c r="J25" s="11"/>
      <c r="K25" s="11"/>
      <c r="L25" s="11"/>
      <c r="M25" s="11"/>
      <c r="N25" s="11"/>
      <c r="O25" s="11"/>
      <c r="P25" s="11">
        <f t="shared" ref="P25:P43" si="9">SUM(D25:O25)</f>
        <v>10.770300000000001</v>
      </c>
      <c r="Q25" s="11">
        <f t="shared" si="1"/>
        <v>2.6015999999999995</v>
      </c>
      <c r="R25" s="11">
        <f t="shared" si="2"/>
        <v>31.848396929744009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4.5506000000000002</v>
      </c>
      <c r="D28" s="11">
        <v>1.60606</v>
      </c>
      <c r="E28" s="11">
        <v>1.6111999999999997</v>
      </c>
      <c r="F28" s="11">
        <v>2.1173999999999999</v>
      </c>
      <c r="G28" s="11"/>
      <c r="H28" s="11"/>
      <c r="I28" s="11"/>
      <c r="J28" s="11"/>
      <c r="K28" s="11"/>
      <c r="L28" s="11"/>
      <c r="M28" s="11"/>
      <c r="N28" s="11"/>
      <c r="O28" s="11"/>
      <c r="P28" s="11">
        <f t="shared" si="9"/>
        <v>5.3346599999999995</v>
      </c>
      <c r="Q28" s="11">
        <f t="shared" si="1"/>
        <v>0.78405999999999931</v>
      </c>
      <c r="R28" s="11">
        <f t="shared" si="2"/>
        <v>17.229815848459531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2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2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2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42.093100000000007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0</v>
      </c>
      <c r="H32" s="9">
        <f t="shared" si="11"/>
        <v>0</v>
      </c>
      <c r="I32" s="9">
        <f t="shared" si="11"/>
        <v>0</v>
      </c>
      <c r="J32" s="9">
        <f t="shared" si="11"/>
        <v>0</v>
      </c>
      <c r="K32" s="9">
        <f t="shared" si="11"/>
        <v>0</v>
      </c>
      <c r="L32" s="9">
        <f t="shared" si="11"/>
        <v>0</v>
      </c>
      <c r="M32" s="9">
        <f t="shared" si="11"/>
        <v>0</v>
      </c>
      <c r="N32" s="9">
        <f t="shared" si="11"/>
        <v>0</v>
      </c>
      <c r="O32" s="9">
        <f t="shared" si="11"/>
        <v>0</v>
      </c>
      <c r="P32" s="9">
        <f>SUM(D32:O32)</f>
        <v>45.246300000000005</v>
      </c>
      <c r="Q32" s="9">
        <f t="shared" si="1"/>
        <v>3.1531999999999982</v>
      </c>
      <c r="R32" s="9">
        <f t="shared" si="2"/>
        <v>7.4910139666596143</v>
      </c>
      <c r="S32" s="1"/>
      <c r="T32" s="7"/>
      <c r="U32" s="7" t="e">
        <f>C32-#REF!</f>
        <v>#REF!</v>
      </c>
      <c r="V32" s="7" t="e">
        <f>+P32-#REF!</f>
        <v>#REF!</v>
      </c>
      <c r="X32" s="28"/>
      <c r="Y32" s="28"/>
    </row>
    <row r="33" spans="1:25" ht="15" customHeight="1" x14ac:dyDescent="0.25">
      <c r="A33" s="1"/>
      <c r="B33" s="10" t="s">
        <v>29</v>
      </c>
      <c r="C33" s="11">
        <v>1.6883000000000001</v>
      </c>
      <c r="D33" s="11">
        <v>1.1173</v>
      </c>
      <c r="E33" s="11">
        <v>1.3667</v>
      </c>
      <c r="F33" s="11">
        <v>1.2764000000000002</v>
      </c>
      <c r="G33" s="11"/>
      <c r="H33" s="11"/>
      <c r="I33" s="11"/>
      <c r="J33" s="11"/>
      <c r="K33" s="11"/>
      <c r="L33" s="11"/>
      <c r="M33" s="11"/>
      <c r="N33" s="11"/>
      <c r="O33" s="11"/>
      <c r="P33" s="11">
        <f t="shared" si="9"/>
        <v>3.7604000000000002</v>
      </c>
      <c r="Q33" s="11">
        <f t="shared" si="1"/>
        <v>2.0720999999999998</v>
      </c>
      <c r="R33" s="11">
        <f t="shared" si="2"/>
        <v>122.73292661256883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25.735199999999999</v>
      </c>
      <c r="D34" s="11">
        <v>10.097200000000001</v>
      </c>
      <c r="E34" s="11">
        <v>8.8727999999999998</v>
      </c>
      <c r="F34" s="11">
        <v>8.450800000000001</v>
      </c>
      <c r="G34" s="11"/>
      <c r="H34" s="11"/>
      <c r="I34" s="11"/>
      <c r="J34" s="11"/>
      <c r="K34" s="11"/>
      <c r="L34" s="11"/>
      <c r="M34" s="11"/>
      <c r="N34" s="11"/>
      <c r="O34" s="11"/>
      <c r="P34" s="11">
        <f t="shared" si="9"/>
        <v>27.4208</v>
      </c>
      <c r="Q34" s="11">
        <f t="shared" si="1"/>
        <v>1.6856000000000009</v>
      </c>
      <c r="R34" s="11">
        <f t="shared" si="2"/>
        <v>6.5497839534956057</v>
      </c>
      <c r="S34" s="1"/>
      <c r="T34" s="7"/>
      <c r="U34" s="7" t="e">
        <f>C34-#REF!</f>
        <v>#REF!</v>
      </c>
      <c r="V34" s="7" t="e">
        <f>+P34-#REF!</f>
        <v>#REF!</v>
      </c>
      <c r="Y34" s="28"/>
    </row>
    <row r="35" spans="1:25" ht="15" customHeight="1" x14ac:dyDescent="0.25">
      <c r="A35" s="1"/>
      <c r="B35" s="10" t="s">
        <v>31</v>
      </c>
      <c r="C35" s="11">
        <v>9.4135000000000009</v>
      </c>
      <c r="D35" s="11">
        <v>5.0533999999999999</v>
      </c>
      <c r="E35" s="11">
        <v>4.4731999999999994</v>
      </c>
      <c r="F35" s="11">
        <v>4.2321</v>
      </c>
      <c r="G35" s="11"/>
      <c r="H35" s="11"/>
      <c r="I35" s="11"/>
      <c r="J35" s="11"/>
      <c r="K35" s="11"/>
      <c r="L35" s="11"/>
      <c r="M35" s="11"/>
      <c r="N35" s="11"/>
      <c r="O35" s="11"/>
      <c r="P35" s="11">
        <f t="shared" si="9"/>
        <v>13.758699999999997</v>
      </c>
      <c r="Q35" s="11">
        <f t="shared" si="1"/>
        <v>4.3451999999999966</v>
      </c>
      <c r="R35" s="11">
        <f t="shared" si="2"/>
        <v>46.159239390237381</v>
      </c>
      <c r="S35" s="1"/>
      <c r="T35" s="7"/>
      <c r="U35" s="7" t="e">
        <f>C35-#REF!</f>
        <v>#REF!</v>
      </c>
      <c r="V35" s="7" t="e">
        <f>+P35-#REF!</f>
        <v>#REF!</v>
      </c>
      <c r="Y35" s="28"/>
    </row>
    <row r="36" spans="1:25" ht="15" customHeight="1" x14ac:dyDescent="0.25">
      <c r="A36" s="1"/>
      <c r="B36" s="10" t="s">
        <v>32</v>
      </c>
      <c r="C36" s="11">
        <v>0</v>
      </c>
      <c r="D36" s="11">
        <v>0</v>
      </c>
      <c r="E36" s="11">
        <v>0</v>
      </c>
      <c r="F36" s="11">
        <v>0.30640000000000006</v>
      </c>
      <c r="G36" s="11"/>
      <c r="H36" s="11"/>
      <c r="I36" s="11"/>
      <c r="J36" s="11"/>
      <c r="K36" s="11"/>
      <c r="L36" s="11"/>
      <c r="M36" s="11"/>
      <c r="N36" s="11"/>
      <c r="O36" s="11"/>
      <c r="P36" s="11">
        <f t="shared" si="9"/>
        <v>0.30640000000000006</v>
      </c>
      <c r="Q36" s="11">
        <f t="shared" si="1"/>
        <v>0.30640000000000006</v>
      </c>
      <c r="R36" s="11" t="str">
        <f t="shared" si="2"/>
        <v/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2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0.59119999999999995</v>
      </c>
      <c r="D38" s="11">
        <v>0</v>
      </c>
      <c r="E38" s="11">
        <v>0</v>
      </c>
      <c r="F38" s="11"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>
        <f t="shared" si="9"/>
        <v>0</v>
      </c>
      <c r="Q38" s="11">
        <f t="shared" si="1"/>
        <v>-0.59119999999999995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4.6648999999999994</v>
      </c>
      <c r="D39" s="11">
        <v>0</v>
      </c>
      <c r="E39" s="11">
        <v>0</v>
      </c>
      <c r="F39" s="11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>
        <f t="shared" si="9"/>
        <v>0</v>
      </c>
      <c r="Q39" s="11">
        <f t="shared" si="1"/>
        <v>-4.6648999999999994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65.037400000000005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28.108699999999999</v>
      </c>
      <c r="G40" s="6">
        <f t="shared" si="12"/>
        <v>0</v>
      </c>
      <c r="H40" s="6">
        <f t="shared" si="12"/>
        <v>0</v>
      </c>
      <c r="I40" s="6">
        <f t="shared" si="12"/>
        <v>0</v>
      </c>
      <c r="J40" s="6">
        <f t="shared" si="12"/>
        <v>0</v>
      </c>
      <c r="K40" s="6">
        <f t="shared" si="12"/>
        <v>0</v>
      </c>
      <c r="L40" s="6">
        <f t="shared" si="12"/>
        <v>0</v>
      </c>
      <c r="M40" s="6">
        <f t="shared" si="12"/>
        <v>0</v>
      </c>
      <c r="N40" s="6">
        <f t="shared" si="12"/>
        <v>0</v>
      </c>
      <c r="O40" s="6">
        <f t="shared" si="12"/>
        <v>0</v>
      </c>
      <c r="P40" s="6">
        <f>SUM(D40:O40)</f>
        <v>61.193549999999995</v>
      </c>
      <c r="Q40" s="6">
        <f t="shared" si="1"/>
        <v>-3.8438500000000104</v>
      </c>
      <c r="R40" s="6">
        <f t="shared" si="2"/>
        <v>-5.9102147379815468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11.188600000000001</v>
      </c>
      <c r="D41" s="11">
        <v>4.6139999999999999</v>
      </c>
      <c r="E41" s="11">
        <v>2.8494999999999999</v>
      </c>
      <c r="F41" s="11">
        <v>3.6576999999999997</v>
      </c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9"/>
        <v>11.1212</v>
      </c>
      <c r="Q41" s="11">
        <f t="shared" si="1"/>
        <v>-6.7400000000001015E-2</v>
      </c>
      <c r="R41" s="11">
        <f t="shared" si="2"/>
        <v>-0.60239887027868544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2.6709999999999998</v>
      </c>
      <c r="D42" s="11">
        <v>0.60921999999999998</v>
      </c>
      <c r="E42" s="11">
        <v>0.50611000000000006</v>
      </c>
      <c r="F42" s="11">
        <v>0.59660000000000013</v>
      </c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9"/>
        <v>1.7119300000000002</v>
      </c>
      <c r="Q42" s="11">
        <f t="shared" si="1"/>
        <v>-0.95906999999999965</v>
      </c>
      <c r="R42" s="11">
        <f t="shared" si="2"/>
        <v>-35.906776488206653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51.177800000000005</v>
      </c>
      <c r="D43" s="11">
        <v>12.932279999999999</v>
      </c>
      <c r="E43" s="11">
        <v>11.573740000000001</v>
      </c>
      <c r="F43" s="11">
        <v>23.854399999999998</v>
      </c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9"/>
        <v>48.360419999999998</v>
      </c>
      <c r="Q43" s="11">
        <f t="shared" si="1"/>
        <v>-2.8173800000000071</v>
      </c>
      <c r="R43" s="11">
        <f t="shared" si="2"/>
        <v>-5.5050822817706253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7"/>
      <c r="U44" s="7"/>
      <c r="V44" s="7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7"/>
      <c r="V45" s="7"/>
    </row>
    <row r="46" spans="1:25" ht="21" customHeight="1" x14ac:dyDescent="0.2">
      <c r="A46" s="1"/>
      <c r="B46" s="13" t="s">
        <v>64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40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5"/>
      <c r="Q52" s="15"/>
      <c r="R52" s="15"/>
      <c r="S52" s="15"/>
      <c r="X52" s="15"/>
      <c r="Y52" s="15"/>
      <c r="Z52" s="15"/>
    </row>
    <row r="53" spans="1:26" ht="15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V53" s="15"/>
      <c r="W53" s="15"/>
      <c r="X53" s="15"/>
      <c r="Y53" s="15"/>
      <c r="Z53" s="15"/>
    </row>
    <row r="60" spans="1:26" x14ac:dyDescent="0.2">
      <c r="U60" s="16"/>
    </row>
    <row r="61" spans="1:26" x14ac:dyDescent="0.2">
      <c r="U61" s="16"/>
    </row>
    <row r="62" spans="1:26" x14ac:dyDescent="0.2">
      <c r="U62" s="16"/>
    </row>
    <row r="63" spans="1:26" x14ac:dyDescent="0.2">
      <c r="U63" s="16"/>
    </row>
    <row r="64" spans="1:26" x14ac:dyDescent="0.2">
      <c r="U64" s="16"/>
    </row>
    <row r="65" spans="21:21" x14ac:dyDescent="0.2">
      <c r="U65" s="16"/>
    </row>
    <row r="66" spans="21:21" x14ac:dyDescent="0.2">
      <c r="U66" s="16"/>
    </row>
    <row r="67" spans="21:21" x14ac:dyDescent="0.2">
      <c r="U67" s="16"/>
    </row>
    <row r="68" spans="21:21" x14ac:dyDescent="0.2">
      <c r="U68" s="1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43 E12 C12:D12 F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tabSelected="1" zoomScale="80" zoomScaleNormal="80" workbookViewId="0">
      <selection activeCell="P20" sqref="P20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2.85546875" style="2" customWidth="1"/>
    <col min="8" max="8" width="12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7" t="s">
        <v>2</v>
      </c>
      <c r="D5" s="17" t="s">
        <v>45</v>
      </c>
      <c r="E5" s="17" t="s">
        <v>44</v>
      </c>
      <c r="F5" s="43" t="s">
        <v>46</v>
      </c>
      <c r="G5" s="44"/>
      <c r="H5" s="42" t="s">
        <v>47</v>
      </c>
      <c r="I5" s="42"/>
      <c r="J5" s="1"/>
      <c r="K5" s="1"/>
      <c r="L5" s="1"/>
      <c r="M5" s="1"/>
    </row>
    <row r="6" spans="1:19" ht="30.75" customHeight="1" x14ac:dyDescent="0.2">
      <c r="A6" s="1"/>
      <c r="B6" s="37"/>
      <c r="C6" s="3" t="s">
        <v>63</v>
      </c>
      <c r="D6" s="3" t="s">
        <v>63</v>
      </c>
      <c r="E6" s="3" t="s">
        <v>63</v>
      </c>
      <c r="F6" s="18" t="s">
        <v>43</v>
      </c>
      <c r="G6" s="18" t="s">
        <v>5</v>
      </c>
      <c r="H6" s="18" t="s">
        <v>4</v>
      </c>
      <c r="I6" s="23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41</v>
      </c>
      <c r="C7" s="5">
        <f>+C8+C40</f>
        <v>1371.3407999999999</v>
      </c>
      <c r="D7" s="5">
        <f>+D8+D40</f>
        <v>1531.5836696599565</v>
      </c>
      <c r="E7" s="5">
        <f>+E8+E40</f>
        <v>1696.55179</v>
      </c>
      <c r="F7" s="6">
        <f t="shared" ref="F7:F43" si="0">+E7-D7</f>
        <v>164.96812034004347</v>
      </c>
      <c r="G7" s="6">
        <f t="shared" ref="G7:G43" si="1">IF(ISNUMBER(+F7/D7*100), +F7/D7*100, "")</f>
        <v>10.771081176170403</v>
      </c>
      <c r="H7" s="6">
        <f t="shared" ref="H7:H43" si="2">+E7-C7</f>
        <v>325.21099000000004</v>
      </c>
      <c r="I7" s="6">
        <f t="shared" ref="I7:I43" si="3">IF(ISNUMBER(+H7/C7*100), +H7/C7*100, "")</f>
        <v>23.714819102589235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1306.3034</v>
      </c>
      <c r="D8" s="6">
        <f>+D9+D12+D16+D17+D24+D32</f>
        <v>1441.5793211801358</v>
      </c>
      <c r="E8" s="6">
        <f>+E9+E12+E16+E17+E24+E32</f>
        <v>1635.35824</v>
      </c>
      <c r="F8" s="6">
        <f t="shared" si="0"/>
        <v>193.7789188198642</v>
      </c>
      <c r="G8" s="6">
        <f t="shared" si="1"/>
        <v>13.442126699017079</v>
      </c>
      <c r="H8" s="6">
        <f t="shared" si="2"/>
        <v>329.05484000000001</v>
      </c>
      <c r="I8" s="6">
        <f t="shared" si="3"/>
        <v>25.189771380829296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670.73099999999999</v>
      </c>
      <c r="D9" s="9">
        <f>SUM(D10:D11)</f>
        <v>732.88894426947479</v>
      </c>
      <c r="E9" s="9">
        <f>SUM(E10:E11)</f>
        <v>807.18690000000004</v>
      </c>
      <c r="F9" s="9">
        <f t="shared" si="0"/>
        <v>74.297955730525246</v>
      </c>
      <c r="G9" s="9">
        <f t="shared" si="1"/>
        <v>10.137682702334057</v>
      </c>
      <c r="H9" s="9">
        <f t="shared" si="2"/>
        <v>136.45590000000004</v>
      </c>
      <c r="I9" s="9">
        <f t="shared" si="3"/>
        <v>20.344355635865949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8"/>
    </row>
    <row r="10" spans="1:19" ht="15" customHeight="1" x14ac:dyDescent="0.25">
      <c r="A10" s="1"/>
      <c r="B10" s="10" t="s">
        <v>8</v>
      </c>
      <c r="C10" s="11">
        <v>322.85019999999997</v>
      </c>
      <c r="D10" s="11">
        <v>352.69689290989146</v>
      </c>
      <c r="E10" s="11">
        <v>347.65609999999998</v>
      </c>
      <c r="F10" s="11">
        <f t="shared" si="0"/>
        <v>-5.0407929098914792</v>
      </c>
      <c r="G10" s="11">
        <f t="shared" si="1"/>
        <v>-1.4292138692526908</v>
      </c>
      <c r="H10" s="11">
        <f t="shared" si="2"/>
        <v>24.805900000000008</v>
      </c>
      <c r="I10" s="11">
        <f t="shared" si="3"/>
        <v>7.6834085901139328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347.88079999999997</v>
      </c>
      <c r="D11" s="11">
        <v>380.19205135958333</v>
      </c>
      <c r="E11" s="11">
        <v>459.53080000000006</v>
      </c>
      <c r="F11" s="11">
        <f t="shared" si="0"/>
        <v>79.338748640416725</v>
      </c>
      <c r="G11" s="11">
        <f t="shared" si="1"/>
        <v>20.868071375163659</v>
      </c>
      <c r="H11" s="11">
        <f t="shared" si="2"/>
        <v>111.65000000000009</v>
      </c>
      <c r="I11" s="11">
        <f t="shared" si="3"/>
        <v>32.09432656243176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463.94060000000002</v>
      </c>
      <c r="D12" s="9">
        <f>SUM(D13:D15)</f>
        <v>535.74996960800217</v>
      </c>
      <c r="E12" s="9">
        <f>SUM(E13:E15)</f>
        <v>629.75238000000002</v>
      </c>
      <c r="F12" s="9">
        <f t="shared" si="0"/>
        <v>94.002410391997842</v>
      </c>
      <c r="G12" s="9">
        <f t="shared" si="1"/>
        <v>17.54594787206009</v>
      </c>
      <c r="H12" s="9">
        <f t="shared" si="2"/>
        <v>165.81178</v>
      </c>
      <c r="I12" s="9">
        <f t="shared" si="3"/>
        <v>35.73987273370772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34.127900000000004</v>
      </c>
      <c r="D13" s="11">
        <v>35.667659975310499</v>
      </c>
      <c r="E13" s="11">
        <v>78.930549999999997</v>
      </c>
      <c r="F13" s="11">
        <f t="shared" si="0"/>
        <v>43.262890024689497</v>
      </c>
      <c r="G13" s="11">
        <f t="shared" si="1"/>
        <v>121.29444447613464</v>
      </c>
      <c r="H13" s="11">
        <f t="shared" si="2"/>
        <v>44.802649999999993</v>
      </c>
      <c r="I13" s="11">
        <f t="shared" si="3"/>
        <v>131.27866056803961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287.9348</v>
      </c>
      <c r="D14" s="11">
        <v>336.40137311837998</v>
      </c>
      <c r="E14" s="11">
        <v>369.57863000000003</v>
      </c>
      <c r="F14" s="11">
        <f t="shared" si="0"/>
        <v>33.177256881620053</v>
      </c>
      <c r="G14" s="11">
        <f t="shared" si="1"/>
        <v>9.862402336254716</v>
      </c>
      <c r="H14" s="11">
        <f t="shared" si="2"/>
        <v>81.643830000000037</v>
      </c>
      <c r="I14" s="11">
        <f t="shared" si="3"/>
        <v>28.354971333788082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141.87790000000001</v>
      </c>
      <c r="D15" s="11">
        <v>163.68093651431178</v>
      </c>
      <c r="E15" s="11">
        <v>181.2432</v>
      </c>
      <c r="F15" s="11">
        <f t="shared" si="0"/>
        <v>17.56226348568822</v>
      </c>
      <c r="G15" s="11">
        <f t="shared" si="1"/>
        <v>10.729571726364497</v>
      </c>
      <c r="H15" s="11">
        <f t="shared" si="2"/>
        <v>39.365299999999991</v>
      </c>
      <c r="I15" s="11">
        <f t="shared" si="3"/>
        <v>27.745899819492671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42</v>
      </c>
      <c r="C16" s="9">
        <v>62.586299999999994</v>
      </c>
      <c r="D16" s="9">
        <v>67.940328795402309</v>
      </c>
      <c r="E16" s="9">
        <v>77.997799999999998</v>
      </c>
      <c r="F16" s="9">
        <f t="shared" si="0"/>
        <v>10.05747120459769</v>
      </c>
      <c r="G16" s="9">
        <f t="shared" si="1"/>
        <v>14.803389066433697</v>
      </c>
      <c r="H16" s="9">
        <f t="shared" si="2"/>
        <v>15.411500000000004</v>
      </c>
      <c r="I16" s="9">
        <f t="shared" si="3"/>
        <v>24.624398630371193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54.2331</v>
      </c>
      <c r="D17" s="9">
        <f>SUM(D18:D23)</f>
        <v>59.948585415136186</v>
      </c>
      <c r="E17" s="9">
        <f>SUM(E18:E23)</f>
        <v>59.069899999999997</v>
      </c>
      <c r="F17" s="9">
        <f t="shared" si="0"/>
        <v>-0.87868541513618936</v>
      </c>
      <c r="G17" s="9">
        <f t="shared" si="1"/>
        <v>-1.465731691667796</v>
      </c>
      <c r="H17" s="9">
        <f t="shared" si="2"/>
        <v>4.8367999999999967</v>
      </c>
      <c r="I17" s="9">
        <f t="shared" si="3"/>
        <v>8.9185386784085683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16.0657</v>
      </c>
      <c r="D18" s="11">
        <v>8.8792577682217058</v>
      </c>
      <c r="E18" s="11">
        <v>7.5054000000000016</v>
      </c>
      <c r="F18" s="11">
        <f t="shared" si="0"/>
        <v>-1.3738577682217041</v>
      </c>
      <c r="G18" s="11">
        <f t="shared" si="1"/>
        <v>-15.47266454115853</v>
      </c>
      <c r="H18" s="11">
        <f t="shared" si="2"/>
        <v>-8.560299999999998</v>
      </c>
      <c r="I18" s="11">
        <f t="shared" si="3"/>
        <v>-53.283081347217973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15.208500000000001</v>
      </c>
      <c r="D19" s="11">
        <v>26.433936111459861</v>
      </c>
      <c r="E19" s="11">
        <v>28.1752</v>
      </c>
      <c r="F19" s="11">
        <f t="shared" si="0"/>
        <v>1.7412638885401392</v>
      </c>
      <c r="G19" s="11">
        <f t="shared" si="1"/>
        <v>6.5872289363113499</v>
      </c>
      <c r="H19" s="11">
        <f t="shared" si="2"/>
        <v>12.966699999999999</v>
      </c>
      <c r="I19" s="11">
        <f t="shared" si="3"/>
        <v>85.259558799355617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6.3766999999999996</v>
      </c>
      <c r="D20" s="11">
        <v>8.3813848186280477</v>
      </c>
      <c r="E20" s="11">
        <v>6.8185000000000002</v>
      </c>
      <c r="F20" s="11">
        <f t="shared" si="0"/>
        <v>-1.5628848186280475</v>
      </c>
      <c r="G20" s="11">
        <f t="shared" si="1"/>
        <v>-18.647095348187065</v>
      </c>
      <c r="H20" s="11">
        <f t="shared" si="2"/>
        <v>0.44180000000000064</v>
      </c>
      <c r="I20" s="11">
        <f t="shared" si="3"/>
        <v>6.9283485188263629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14.411</v>
      </c>
      <c r="D21" s="11">
        <v>14.878114907629529</v>
      </c>
      <c r="E21" s="11">
        <v>16.176600000000001</v>
      </c>
      <c r="F21" s="11">
        <f t="shared" si="0"/>
        <v>1.2984850923704716</v>
      </c>
      <c r="G21" s="11">
        <f t="shared" si="1"/>
        <v>8.7274839617255928</v>
      </c>
      <c r="H21" s="11">
        <f t="shared" si="2"/>
        <v>1.7656000000000009</v>
      </c>
      <c r="I21" s="11">
        <f t="shared" si="3"/>
        <v>12.251752133786697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0.26690000000000003</v>
      </c>
      <c r="D22" s="11">
        <v>0.29764072098722494</v>
      </c>
      <c r="E22" s="11">
        <v>0.39420000000000005</v>
      </c>
      <c r="F22" s="11">
        <f t="shared" si="0"/>
        <v>9.6559279012775112E-2</v>
      </c>
      <c r="G22" s="11">
        <f t="shared" si="1"/>
        <v>32.441555272579635</v>
      </c>
      <c r="H22" s="11">
        <f t="shared" si="2"/>
        <v>0.12730000000000002</v>
      </c>
      <c r="I22" s="11">
        <f t="shared" si="3"/>
        <v>47.695766204571008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1.9042999999999997</v>
      </c>
      <c r="D23" s="11">
        <v>1.0782510882098182</v>
      </c>
      <c r="E23" s="11">
        <v>0</v>
      </c>
      <c r="F23" s="11">
        <f t="shared" si="0"/>
        <v>-1.0782510882098182</v>
      </c>
      <c r="G23" s="11">
        <f t="shared" si="1"/>
        <v>-100</v>
      </c>
      <c r="H23" s="11">
        <f t="shared" si="2"/>
        <v>-1.9042999999999997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12.7193</v>
      </c>
      <c r="D24" s="9">
        <f>SUM(D25:D29)</f>
        <v>17.282106988358095</v>
      </c>
      <c r="E24" s="9">
        <f>SUM(E25:E29)</f>
        <v>16.104959999999998</v>
      </c>
      <c r="F24" s="9">
        <f t="shared" si="0"/>
        <v>-1.1771469883580963</v>
      </c>
      <c r="G24" s="9">
        <f t="shared" si="1"/>
        <v>-6.8113626952493043</v>
      </c>
      <c r="H24" s="9">
        <f t="shared" si="2"/>
        <v>3.3856599999999979</v>
      </c>
      <c r="I24" s="9">
        <f t="shared" si="3"/>
        <v>26.618288742304983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8.1687000000000012</v>
      </c>
      <c r="D25" s="11">
        <v>11.550093450339839</v>
      </c>
      <c r="E25" s="11">
        <v>10.770300000000001</v>
      </c>
      <c r="F25" s="11">
        <f t="shared" si="0"/>
        <v>-0.77979345033983805</v>
      </c>
      <c r="G25" s="11">
        <f t="shared" si="1"/>
        <v>-6.7514038193075763</v>
      </c>
      <c r="H25" s="11">
        <f t="shared" si="2"/>
        <v>2.6015999999999995</v>
      </c>
      <c r="I25" s="11">
        <f t="shared" si="3"/>
        <v>31.848396929744009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4.5506000000000002</v>
      </c>
      <c r="D28" s="11">
        <v>5.7320135380182542</v>
      </c>
      <c r="E28" s="11">
        <v>5.3346599999999995</v>
      </c>
      <c r="F28" s="11">
        <f t="shared" si="0"/>
        <v>-0.39735353801825468</v>
      </c>
      <c r="G28" s="11">
        <f t="shared" si="1"/>
        <v>-6.9321807316532063</v>
      </c>
      <c r="H28" s="11">
        <f t="shared" si="2"/>
        <v>0.78405999999999931</v>
      </c>
      <c r="I28" s="11">
        <f t="shared" si="3"/>
        <v>17.229815848459531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2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2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2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42.093100000000007</v>
      </c>
      <c r="D32" s="9">
        <f>SUM(D33:D39)</f>
        <v>27.769386103762191</v>
      </c>
      <c r="E32" s="9">
        <f>SUM(E33:E39)</f>
        <v>45.246300000000005</v>
      </c>
      <c r="F32" s="9">
        <f t="shared" si="0"/>
        <v>17.476913896237814</v>
      </c>
      <c r="G32" s="9">
        <f t="shared" si="1"/>
        <v>62.935902979396595</v>
      </c>
      <c r="H32" s="9">
        <f t="shared" si="2"/>
        <v>3.1531999999999982</v>
      </c>
      <c r="I32" s="9">
        <f t="shared" si="3"/>
        <v>7.4910139666596143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1.6883000000000001</v>
      </c>
      <c r="D33" s="11">
        <v>2.8424820014417489</v>
      </c>
      <c r="E33" s="11">
        <v>3.7604000000000002</v>
      </c>
      <c r="F33" s="11">
        <f t="shared" si="0"/>
        <v>0.91791799855825129</v>
      </c>
      <c r="G33" s="11">
        <f t="shared" si="1"/>
        <v>32.292834153133413</v>
      </c>
      <c r="H33" s="11">
        <f t="shared" si="2"/>
        <v>2.0720999999999998</v>
      </c>
      <c r="I33" s="11">
        <f t="shared" si="3"/>
        <v>122.73292661256883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25.735199999999999</v>
      </c>
      <c r="D34" s="11">
        <v>24.926904102320442</v>
      </c>
      <c r="E34" s="11">
        <v>27.420800000000003</v>
      </c>
      <c r="F34" s="11">
        <f t="shared" si="0"/>
        <v>2.4938958976795611</v>
      </c>
      <c r="G34" s="11">
        <f t="shared" si="1"/>
        <v>10.004836089722849</v>
      </c>
      <c r="H34" s="11">
        <f t="shared" si="2"/>
        <v>1.6856000000000044</v>
      </c>
      <c r="I34" s="11">
        <f t="shared" si="3"/>
        <v>6.549783953495619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9.4135000000000009</v>
      </c>
      <c r="D35" s="11">
        <v>0</v>
      </c>
      <c r="E35" s="11">
        <v>13.758699999999999</v>
      </c>
      <c r="F35" s="11">
        <f t="shared" si="0"/>
        <v>13.758699999999999</v>
      </c>
      <c r="G35" s="11" t="str">
        <f t="shared" si="1"/>
        <v/>
      </c>
      <c r="H35" s="11">
        <f t="shared" si="2"/>
        <v>4.3451999999999984</v>
      </c>
      <c r="I35" s="11">
        <f t="shared" si="3"/>
        <v>46.159239390237403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</v>
      </c>
      <c r="D36" s="11">
        <v>0</v>
      </c>
      <c r="E36" s="11">
        <v>0.30640000000000006</v>
      </c>
      <c r="F36" s="11">
        <f t="shared" si="0"/>
        <v>0.30640000000000006</v>
      </c>
      <c r="G36" s="11" t="str">
        <f t="shared" si="1"/>
        <v/>
      </c>
      <c r="H36" s="11">
        <f t="shared" si="2"/>
        <v>0.30640000000000006</v>
      </c>
      <c r="I36" s="11" t="str">
        <f t="shared" si="3"/>
        <v/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2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0.59119999999999995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-0.59119999999999995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4.6648999999999994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-4.6648999999999994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65.037400000000005</v>
      </c>
      <c r="D40" s="6">
        <f>SUM(D41:D43)</f>
        <v>90.004348479820663</v>
      </c>
      <c r="E40" s="6">
        <f>SUM(E41:E43)</f>
        <v>61.193549999999988</v>
      </c>
      <c r="F40" s="6">
        <f t="shared" si="0"/>
        <v>-28.810798479820676</v>
      </c>
      <c r="G40" s="6">
        <f t="shared" si="1"/>
        <v>-32.010451679765424</v>
      </c>
      <c r="H40" s="6">
        <f t="shared" si="2"/>
        <v>-3.8438500000000175</v>
      </c>
      <c r="I40" s="6">
        <f t="shared" si="3"/>
        <v>-5.9102147379815566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11.188600000000001</v>
      </c>
      <c r="D41" s="11">
        <v>4.057541927213772</v>
      </c>
      <c r="E41" s="11">
        <v>11.1212</v>
      </c>
      <c r="F41" s="11">
        <f t="shared" si="0"/>
        <v>7.0636580727862279</v>
      </c>
      <c r="G41" s="11">
        <f t="shared" si="1"/>
        <v>174.0871246557073</v>
      </c>
      <c r="H41" s="11">
        <f t="shared" si="2"/>
        <v>-6.7400000000001015E-2</v>
      </c>
      <c r="I41" s="11">
        <f t="shared" si="3"/>
        <v>-0.60239887027868544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2.6709999999999998</v>
      </c>
      <c r="D42" s="11">
        <v>0</v>
      </c>
      <c r="E42" s="11">
        <v>1.7119300000000002</v>
      </c>
      <c r="F42" s="11">
        <f t="shared" si="0"/>
        <v>1.7119300000000002</v>
      </c>
      <c r="G42" s="11" t="str">
        <f t="shared" si="1"/>
        <v/>
      </c>
      <c r="H42" s="11">
        <f t="shared" si="2"/>
        <v>-0.95906999999999965</v>
      </c>
      <c r="I42" s="11">
        <f t="shared" si="3"/>
        <v>-35.906776488206653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51.177800000000005</v>
      </c>
      <c r="D43" s="11">
        <v>85.946806552606887</v>
      </c>
      <c r="E43" s="11">
        <v>48.360419999999991</v>
      </c>
      <c r="F43" s="11">
        <f t="shared" si="0"/>
        <v>-37.586386552606896</v>
      </c>
      <c r="G43" s="11">
        <f t="shared" si="1"/>
        <v>-43.732150222010603</v>
      </c>
      <c r="H43" s="11">
        <f t="shared" si="2"/>
        <v>-2.8173800000000142</v>
      </c>
      <c r="I43" s="11">
        <f t="shared" si="3"/>
        <v>-5.5050822817706386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9"/>
      <c r="C44" s="20"/>
      <c r="D44" s="20"/>
      <c r="E44" s="20"/>
      <c r="F44" s="20"/>
      <c r="G44" s="20"/>
      <c r="H44" s="20"/>
      <c r="I44" s="21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64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40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Ings22xmes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2022-03-01T21:41:33Z</cp:lastPrinted>
  <dcterms:created xsi:type="dcterms:W3CDTF">2022-01-04T19:07:22Z</dcterms:created>
  <dcterms:modified xsi:type="dcterms:W3CDTF">2022-05-11T20:28:03Z</dcterms:modified>
</cp:coreProperties>
</file>