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EB04D6BF-8662-43F1-9262-482F8E19E7EF}" xr6:coauthVersionLast="36" xr6:coauthVersionMax="36" xr10:uidLastSave="{00000000-0000-0000-0000-000000000000}"/>
  <bookViews>
    <workbookView xWindow="0" yWindow="0" windowWidth="12930" windowHeight="11595" activeTab="1" xr2:uid="{90B56DF7-5D8B-4AB5-B09C-551E1A26D5A4}"/>
  </bookViews>
  <sheets>
    <sheet name="Ings22xmes" sheetId="10" r:id="rId1"/>
    <sheet name="Ings22vrsPto.eIng21" sheetId="11" r:id="rId2"/>
  </sheets>
  <definedNames>
    <definedName name="_xlnm.Print_Area" localSheetId="1">Ings22vrsPto.eIng21!$A$1:$J$52</definedName>
    <definedName name="_xlnm.Print_Area" localSheetId="0">Ings22xmes!$A$1:$S$52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/>
  <c r="C17" i="10"/>
  <c r="C12" i="10"/>
  <c r="C9" i="10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M29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C8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M8" i="11"/>
  <c r="V32" i="10"/>
  <c r="V12" i="10"/>
  <c r="V24" i="10" l="1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<sst xmlns="http://schemas.openxmlformats.org/spreadsheetml/2006/main" count="119" uniqueCount="70">
  <si>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</si>
  <si>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</si>
  <si>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</si>
  <si>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</si>
  <si>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</si>
  <si>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</si>
  <si>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</si>
  <si>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</si>
  <si>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</si>
  <si>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</si>
  <si>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</si>
  <si>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</si>
  <si>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</si>
  <si>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</si>
  <si>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</si>
  <si>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</si>
  <si>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</si>
  <si>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</si>
  <si>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</si>
  <si>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</si>
  <si>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</si>
  <si>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</si>
  <si>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</si>
  <si>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</si>
  <si>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</si>
  <si>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</si>
  <si>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</si>
  <si>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</si>
  <si>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</si>
  <si>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</si>
  <si>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</si>
  <si>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</si>
  <si>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</si>
  <si>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</si>
  <si>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</si>
  <si>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</si>
  <si>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</si>
  <si>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</si>
  <si>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</si>
  <si>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</si>
  <si>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Fuente: Dirección General de Tesorería, según reportes preliminares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</si>
  <si>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</si>
  <si>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</si>
  <si>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</si>
  <si>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</si>
  <si>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</si>
  <si>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</si>
  <si>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</si>
  <si>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</si>
  <si>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</si>
  <si>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</si>
  <si>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</si>
  <si>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</si>
  <si>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</si>
  <si>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</si>
  <si>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</si>
  <si>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</si>
  <si>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</si>
  <si>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</si>
  <si>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</si>
  <si>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</si>
  <si>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</si>
  <si>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</si>
  <si>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 30 Abr.</t>
  </si>
  <si>
    <t>Al 30 Abr.</t>
  </si>
  <si>
    <t xml:space="preserve">COMPARATIVO ACUMULADO AL 30 DE ABRIL DE 2022, VRS EJECUTADO  2021 Y PRESUPUESTO 2022 </t>
  </si>
  <si>
    <t xml:space="preserve">INGRESOS AL 30 DE ABRIL DE 2022, VRS EJECUTADO  2021 </t>
  </si>
  <si>
    <t xml:space="preserve">Nota: En el impuesto sobre la renta, en el rubro Declaraciones al 30 de abril no se incluye lo recaudado en su totalidad,  </t>
  </si>
  <si>
    <t xml:space="preserve">Nota: En el impuesto sobre la renta, en el rubro Declaraciones al 30 de abril no se incluye lo recaudado en su totalidad, </t>
  </si>
  <si>
    <t>porque el plazo fue prorrogado hasta el 02 se mayo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</si>
</sst>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#,##0.000000"/>
  </numFmts>
  <fonts count="14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b/>
      <sz val="10"/>
      <name val="Museo Sans 100"/>
      <family val="3"/>
    </font>
    <font>
      <b/>
      <sz val="10.5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1" applyNumberFormat="1" applyFont="1"/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8" fillId="3" borderId="0" xfId="1" applyNumberFormat="1" applyFont="1" applyFill="1" applyBorder="1"/>
    <xf numFmtId="0" fontId="1" fillId="3" borderId="0" xfId="1" applyFont="1" applyFill="1"/>
    <xf numFmtId="0" fontId="12" fillId="0" borderId="0" xfId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</cellXfs>
  <cellStyles count="4">
    <cellStyle name="Millares 2" xfId="2" xr:uid="{599ABF07-B81E-46E8-8ACE-24B92FEABFC0}"/>
    <cellStyle name="Normal" xfId="0" builtinId="0"/>
    <cellStyle name="Normal 2" xfId="1" xr:uid="{34FA7ABE-38E8-4227-AC48-712BAD3581F6}"/>
    <cellStyle name="Porcentaje 2" xfId="3" xr:uid="{BDC296CD-51A5-4878-B822-3503ACF7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52"/>
  <sheetViews>
    <sheetView showGridLines="0" view="pageBreakPreview" topLeftCell="A10" zoomScale="80" zoomScaleNormal="80" zoomScaleSheetLayoutView="80" workbookViewId="0">
      <selection activeCell="W34" sqref="W34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7" width="7.7109375" style="2" customWidth="1"/>
    <col min="8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4" t="s">
        <v>66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1"/>
      <c r="T2" s="1"/>
    </row>
    <row r="3" spans="1:26" ht="16.5" customHeight="1" x14ac:dyDescent="0.25">
      <c r="A3" s="1"/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5" t="s">
        <v>1</v>
      </c>
      <c r="C5" s="22" t="s">
        <v>2</v>
      </c>
      <c r="D5" s="36" t="s">
        <v>45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 t="s">
        <v>3</v>
      </c>
      <c r="R5" s="38"/>
      <c r="S5" s="1"/>
      <c r="T5" s="1"/>
      <c r="U5" s="1"/>
      <c r="V5" s="1"/>
    </row>
    <row r="6" spans="1:26" ht="31.5" customHeight="1" x14ac:dyDescent="0.2">
      <c r="A6" s="1"/>
      <c r="B6" s="35"/>
      <c r="C6" s="3" t="s">
        <v>63</v>
      </c>
      <c r="D6" s="23" t="s">
        <v>49</v>
      </c>
      <c r="E6" s="24" t="s">
        <v>50</v>
      </c>
      <c r="F6" s="24" t="s">
        <v>51</v>
      </c>
      <c r="G6" s="24" t="s">
        <v>52</v>
      </c>
      <c r="H6" s="24" t="s">
        <v>53</v>
      </c>
      <c r="I6" s="24" t="s">
        <v>54</v>
      </c>
      <c r="J6" s="24" t="s">
        <v>55</v>
      </c>
      <c r="K6" s="24" t="s">
        <v>56</v>
      </c>
      <c r="L6" s="24" t="s">
        <v>57</v>
      </c>
      <c r="M6" s="24" t="s">
        <v>58</v>
      </c>
      <c r="N6" s="24" t="s">
        <v>59</v>
      </c>
      <c r="O6" s="24" t="s">
        <v>60</v>
      </c>
      <c r="P6" s="24" t="s">
        <v>63</v>
      </c>
      <c r="Q6" s="24" t="s">
        <v>4</v>
      </c>
      <c r="R6" s="25" t="s">
        <v>5</v>
      </c>
      <c r="S6" s="1"/>
      <c r="T6" s="1"/>
      <c r="U6" s="1"/>
      <c r="V6" s="1"/>
      <c r="Z6" s="26"/>
    </row>
    <row r="7" spans="1:26" ht="21" customHeight="1" x14ac:dyDescent="0.4">
      <c r="A7" s="1"/>
      <c r="B7" s="4" t="s">
        <v>61</v>
      </c>
      <c r="C7" s="5">
        <f>+C8+C40</f>
        <v>2293.9668000000001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573.78334000000007</v>
      </c>
      <c r="G7" s="5">
        <f t="shared" si="0"/>
        <v>952.68323000000009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>SUM(D7:O7)</f>
        <v>2648.9693600000001</v>
      </c>
      <c r="Q7" s="6">
        <f t="shared" ref="Q7:Q43" si="1">+P7-C7</f>
        <v>355.0025599999999</v>
      </c>
      <c r="R7" s="6">
        <f t="shared" ref="R7:R43" si="2">IF(ISNUMBER(+Q7/C7*100), +Q7/C7*100, "")</f>
        <v>15.475488136968673</v>
      </c>
      <c r="S7" s="1"/>
      <c r="T7" s="7"/>
      <c r="U7" s="7" t="e">
        <f>C7-#REF!</f>
        <v>#REF!</v>
      </c>
      <c r="V7" s="7" t="e">
        <f>+P7-#REF!</f>
        <v>#REF!</v>
      </c>
      <c r="X7" s="27"/>
    </row>
    <row r="8" spans="1:26" ht="21" customHeight="1" x14ac:dyDescent="0.4">
      <c r="A8" s="1"/>
      <c r="B8" s="4" t="s">
        <v>6</v>
      </c>
      <c r="C8" s="6">
        <f>+C9+C12+C16+C17+C24+C32</f>
        <v>2212.1122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545.41045000000008</v>
      </c>
      <c r="G8" s="6">
        <f t="shared" si="3"/>
        <v>938.61993000000007</v>
      </c>
      <c r="H8" s="6">
        <f t="shared" si="3"/>
        <v>0</v>
      </c>
      <c r="I8" s="6">
        <f t="shared" si="3"/>
        <v>0</v>
      </c>
      <c r="J8" s="6">
        <f t="shared" si="3"/>
        <v>0</v>
      </c>
      <c r="K8" s="6">
        <f t="shared" si="3"/>
        <v>0</v>
      </c>
      <c r="L8" s="6">
        <f t="shared" si="3"/>
        <v>0</v>
      </c>
      <c r="M8" s="6">
        <f t="shared" si="3"/>
        <v>0</v>
      </c>
      <c r="N8" s="6">
        <f t="shared" si="3"/>
        <v>0</v>
      </c>
      <c r="O8" s="6">
        <f t="shared" si="3"/>
        <v>0</v>
      </c>
      <c r="P8" s="6">
        <f>SUM(D8:O8)</f>
        <v>2573.44832</v>
      </c>
      <c r="Q8" s="6">
        <f t="shared" si="1"/>
        <v>361.33611999999994</v>
      </c>
      <c r="R8" s="6">
        <f t="shared" si="2"/>
        <v>16.334439094002555</v>
      </c>
      <c r="S8" s="1"/>
      <c r="T8" s="7"/>
      <c r="U8" s="7" t="e">
        <f>C8-#REF!</f>
        <v>#REF!</v>
      </c>
      <c r="V8" s="7" t="e">
        <f>+P8-#REF!</f>
        <v>#REF!</v>
      </c>
      <c r="W8" s="26"/>
      <c r="X8" s="27"/>
    </row>
    <row r="9" spans="1:26" ht="21" customHeight="1" x14ac:dyDescent="0.25">
      <c r="A9" s="1"/>
      <c r="B9" s="8" t="s">
        <v>7</v>
      </c>
      <c r="C9" s="9">
        <f>SUM(C10:C11)</f>
        <v>899.58539999999994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265.23610000000002</v>
      </c>
      <c r="G9" s="9">
        <f t="shared" si="4"/>
        <v>258.38330000000002</v>
      </c>
      <c r="H9" s="9">
        <f t="shared" si="4"/>
        <v>0</v>
      </c>
      <c r="I9" s="9">
        <f t="shared" si="4"/>
        <v>0</v>
      </c>
      <c r="J9" s="9">
        <f t="shared" si="4"/>
        <v>0</v>
      </c>
      <c r="K9" s="9">
        <f t="shared" si="4"/>
        <v>0</v>
      </c>
      <c r="L9" s="9">
        <f t="shared" si="4"/>
        <v>0</v>
      </c>
      <c r="M9" s="9">
        <f t="shared" si="4"/>
        <v>0</v>
      </c>
      <c r="N9" s="9">
        <f t="shared" si="4"/>
        <v>0</v>
      </c>
      <c r="O9" s="9">
        <f t="shared" si="4"/>
        <v>0</v>
      </c>
      <c r="P9" s="9">
        <f>SUM(D9:O9)</f>
        <v>1065.0201999999999</v>
      </c>
      <c r="Q9" s="9">
        <f t="shared" si="1"/>
        <v>165.4348</v>
      </c>
      <c r="R9" s="9">
        <f t="shared" si="2"/>
        <v>18.390116157954541</v>
      </c>
      <c r="S9" s="1"/>
      <c r="T9" s="7"/>
      <c r="U9" s="7" t="e">
        <f>C9-#REF!</f>
        <v>#REF!</v>
      </c>
      <c r="V9" s="7" t="e">
        <f>+P9-#REF!</f>
        <v>#REF!</v>
      </c>
      <c r="X9" s="27"/>
    </row>
    <row r="10" spans="1:26" ht="15" customHeight="1" x14ac:dyDescent="0.25">
      <c r="A10" s="1"/>
      <c r="B10" s="10" t="s">
        <v>8</v>
      </c>
      <c r="C10" s="11">
        <v>425.02649999999994</v>
      </c>
      <c r="D10" s="11">
        <v>143.226</v>
      </c>
      <c r="E10" s="11">
        <v>102.92500000000001</v>
      </c>
      <c r="F10" s="11">
        <v>101.5369</v>
      </c>
      <c r="G10" s="11">
        <v>106.8306</v>
      </c>
      <c r="H10" s="11"/>
      <c r="I10" s="11"/>
      <c r="J10" s="11"/>
      <c r="K10" s="11"/>
      <c r="L10" s="11"/>
      <c r="M10" s="11"/>
      <c r="N10" s="11"/>
      <c r="O10" s="11"/>
      <c r="P10" s="11">
        <f t="shared" ref="P10:P23" si="5">SUM(D10:O10)</f>
        <v>454.51850000000002</v>
      </c>
      <c r="Q10" s="11">
        <f t="shared" si="1"/>
        <v>29.492000000000075</v>
      </c>
      <c r="R10" s="11">
        <f t="shared" si="2"/>
        <v>6.9388614592266791</v>
      </c>
      <c r="S10" s="1"/>
      <c r="T10" s="7"/>
      <c r="U10" s="7" t="e">
        <f>C10-#REF!</f>
        <v>#REF!</v>
      </c>
      <c r="V10" s="7" t="e">
        <f>+P10-#REF!</f>
        <v>#REF!</v>
      </c>
    </row>
    <row r="11" spans="1:26" ht="15" customHeight="1" x14ac:dyDescent="0.25">
      <c r="A11" s="1"/>
      <c r="B11" s="10" t="s">
        <v>9</v>
      </c>
      <c r="C11" s="11">
        <v>474.55890000000005</v>
      </c>
      <c r="D11" s="11">
        <v>145.1002</v>
      </c>
      <c r="E11" s="11">
        <v>150.14959999999999</v>
      </c>
      <c r="F11" s="11">
        <v>163.69920000000002</v>
      </c>
      <c r="G11" s="11">
        <v>151.55270000000002</v>
      </c>
      <c r="H11" s="11"/>
      <c r="I11" s="11"/>
      <c r="J11" s="11"/>
      <c r="K11" s="11"/>
      <c r="L11" s="11"/>
      <c r="M11" s="11"/>
      <c r="N11" s="11"/>
      <c r="O11" s="11"/>
      <c r="P11" s="11">
        <f t="shared" si="5"/>
        <v>610.50170000000003</v>
      </c>
      <c r="Q11" s="11">
        <f t="shared" si="1"/>
        <v>135.94279999999998</v>
      </c>
      <c r="R11" s="11">
        <f t="shared" si="2"/>
        <v>28.646138550978595</v>
      </c>
      <c r="S11" s="1"/>
      <c r="T11" s="7"/>
      <c r="U11" s="7" t="e">
        <f>C11-#REF!</f>
        <v>#REF!</v>
      </c>
      <c r="V11" s="7" t="e">
        <f>+P11-#REF!</f>
        <v>#REF!</v>
      </c>
    </row>
    <row r="12" spans="1:26" ht="21" customHeight="1" x14ac:dyDescent="0.25">
      <c r="A12" s="1"/>
      <c r="B12" s="8" t="s">
        <v>10</v>
      </c>
      <c r="C12" s="9">
        <f>SUM(C13:C15)</f>
        <v>1010.045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212.27424999999999</v>
      </c>
      <c r="G12" s="9">
        <f t="shared" si="6"/>
        <v>619.33793000000003</v>
      </c>
      <c r="H12" s="9">
        <f t="shared" si="6"/>
        <v>0</v>
      </c>
      <c r="I12" s="9">
        <f t="shared" si="6"/>
        <v>0</v>
      </c>
      <c r="J12" s="9">
        <f t="shared" si="6"/>
        <v>0</v>
      </c>
      <c r="K12" s="9">
        <f t="shared" si="6"/>
        <v>0</v>
      </c>
      <c r="L12" s="9">
        <f t="shared" si="6"/>
        <v>0</v>
      </c>
      <c r="M12" s="9">
        <f t="shared" si="6"/>
        <v>0</v>
      </c>
      <c r="N12" s="9">
        <f t="shared" si="6"/>
        <v>0</v>
      </c>
      <c r="O12" s="9">
        <f t="shared" si="6"/>
        <v>0</v>
      </c>
      <c r="P12" s="9">
        <f>SUM(D12:O12)</f>
        <v>1249.11896</v>
      </c>
      <c r="Q12" s="9">
        <f t="shared" si="1"/>
        <v>239.07396000000006</v>
      </c>
      <c r="R12" s="9">
        <f t="shared" si="2"/>
        <v>23.669634521234208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440.13190000000003</v>
      </c>
      <c r="D13" s="11">
        <v>11.09309</v>
      </c>
      <c r="E13" s="11">
        <v>24.447859999999999</v>
      </c>
      <c r="F13" s="11">
        <v>43.389900000000004</v>
      </c>
      <c r="G13" s="11">
        <v>445.39659999999998</v>
      </c>
      <c r="H13" s="11"/>
      <c r="I13" s="11"/>
      <c r="J13" s="11"/>
      <c r="K13" s="11"/>
      <c r="L13" s="11"/>
      <c r="M13" s="11"/>
      <c r="N13" s="11"/>
      <c r="O13" s="11"/>
      <c r="P13" s="11">
        <f t="shared" si="5"/>
        <v>524.32745</v>
      </c>
      <c r="Q13" s="11">
        <f t="shared" si="1"/>
        <v>84.195549999999969</v>
      </c>
      <c r="R13" s="11">
        <f t="shared" si="2"/>
        <v>19.129617735047145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378.02949999999998</v>
      </c>
      <c r="D14" s="11">
        <v>169.68359999999998</v>
      </c>
      <c r="E14" s="11">
        <v>85.822829999999996</v>
      </c>
      <c r="F14" s="11">
        <v>114.1027</v>
      </c>
      <c r="G14" s="11">
        <v>115.37779999999999</v>
      </c>
      <c r="H14" s="11"/>
      <c r="I14" s="11"/>
      <c r="J14" s="11"/>
      <c r="K14" s="11"/>
      <c r="L14" s="11"/>
      <c r="M14" s="11"/>
      <c r="N14" s="11"/>
      <c r="O14" s="11"/>
      <c r="P14" s="11">
        <f t="shared" si="5"/>
        <v>484.98692999999992</v>
      </c>
      <c r="Q14" s="11">
        <f t="shared" si="1"/>
        <v>106.95742999999993</v>
      </c>
      <c r="R14" s="11">
        <f t="shared" si="2"/>
        <v>28.293408318662944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191.88360000000003</v>
      </c>
      <c r="D15" s="11">
        <v>69.514200000000002</v>
      </c>
      <c r="E15" s="11">
        <v>56.945200000000007</v>
      </c>
      <c r="F15" s="11">
        <v>54.781649999999992</v>
      </c>
      <c r="G15" s="11">
        <v>58.56353</v>
      </c>
      <c r="H15" s="11"/>
      <c r="I15" s="11"/>
      <c r="J15" s="11"/>
      <c r="K15" s="11"/>
      <c r="L15" s="11"/>
      <c r="M15" s="11"/>
      <c r="N15" s="11"/>
      <c r="O15" s="11"/>
      <c r="P15" s="11">
        <f t="shared" si="5"/>
        <v>239.80457999999999</v>
      </c>
      <c r="Q15" s="11">
        <f t="shared" si="1"/>
        <v>47.920979999999957</v>
      </c>
      <c r="R15" s="11">
        <f t="shared" si="2"/>
        <v>24.973984227938161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62</v>
      </c>
      <c r="C16" s="9">
        <v>85.459799999999987</v>
      </c>
      <c r="D16" s="9">
        <v>25.932299999999998</v>
      </c>
      <c r="E16" s="9">
        <v>24.208300000000001</v>
      </c>
      <c r="F16" s="9">
        <v>27.867000000000001</v>
      </c>
      <c r="G16" s="9">
        <v>22.425799999999999</v>
      </c>
      <c r="H16" s="9"/>
      <c r="I16" s="9"/>
      <c r="J16" s="9"/>
      <c r="K16" s="9"/>
      <c r="L16" s="9"/>
      <c r="M16" s="9"/>
      <c r="N16" s="9"/>
      <c r="O16" s="9"/>
      <c r="P16" s="9">
        <f t="shared" si="5"/>
        <v>100.43339999999999</v>
      </c>
      <c r="Q16" s="9">
        <f t="shared" si="1"/>
        <v>14.973600000000005</v>
      </c>
      <c r="R16" s="9">
        <f t="shared" si="2"/>
        <v>17.521220503675419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74.849000000000004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19.542299999999997</v>
      </c>
      <c r="G17" s="9">
        <f t="shared" si="7"/>
        <v>20.093500000000002</v>
      </c>
      <c r="H17" s="9">
        <f t="shared" si="7"/>
        <v>0</v>
      </c>
      <c r="I17" s="9">
        <f t="shared" si="7"/>
        <v>0</v>
      </c>
      <c r="J17" s="9">
        <f t="shared" si="7"/>
        <v>0</v>
      </c>
      <c r="K17" s="9">
        <f t="shared" si="7"/>
        <v>0</v>
      </c>
      <c r="L17" s="9">
        <f t="shared" si="7"/>
        <v>0</v>
      </c>
      <c r="M17" s="9">
        <f t="shared" si="7"/>
        <v>0</v>
      </c>
      <c r="N17" s="9">
        <f t="shared" si="7"/>
        <v>0</v>
      </c>
      <c r="O17" s="9">
        <f t="shared" si="7"/>
        <v>0</v>
      </c>
      <c r="P17" s="9">
        <f>SUM(D17:O17)</f>
        <v>79.143600000000006</v>
      </c>
      <c r="Q17" s="9">
        <f t="shared" si="1"/>
        <v>4.2946000000000026</v>
      </c>
      <c r="R17" s="9">
        <f t="shared" si="2"/>
        <v>5.7376852062151835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18.677100000000003</v>
      </c>
      <c r="D18" s="11">
        <v>2.4078000000000004</v>
      </c>
      <c r="E18" s="11">
        <v>2.1638999999999995</v>
      </c>
      <c r="F18" s="11">
        <v>2.9100999999999999</v>
      </c>
      <c r="G18" s="11">
        <v>2.4413999999999998</v>
      </c>
      <c r="H18" s="11"/>
      <c r="I18" s="11"/>
      <c r="J18" s="11"/>
      <c r="K18" s="11"/>
      <c r="L18" s="11"/>
      <c r="M18" s="11"/>
      <c r="N18" s="11"/>
      <c r="O18" s="11"/>
      <c r="P18" s="11">
        <f t="shared" si="5"/>
        <v>9.9231999999999996</v>
      </c>
      <c r="Q18" s="11">
        <f t="shared" si="1"/>
        <v>-8.7539000000000033</v>
      </c>
      <c r="R18" s="11">
        <f t="shared" si="2"/>
        <v>-46.86969604488921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24.603300000000001</v>
      </c>
      <c r="D19" s="11">
        <v>11.1166</v>
      </c>
      <c r="E19" s="11">
        <v>8.321299999999999</v>
      </c>
      <c r="F19" s="11">
        <v>8.7372999999999994</v>
      </c>
      <c r="G19" s="11">
        <v>9.1352000000000011</v>
      </c>
      <c r="H19" s="11"/>
      <c r="I19" s="11"/>
      <c r="J19" s="11"/>
      <c r="K19" s="11"/>
      <c r="L19" s="11"/>
      <c r="M19" s="11"/>
      <c r="N19" s="11"/>
      <c r="O19" s="11"/>
      <c r="P19" s="11">
        <f t="shared" si="5"/>
        <v>37.310400000000001</v>
      </c>
      <c r="Q19" s="11">
        <f t="shared" si="1"/>
        <v>12.707100000000001</v>
      </c>
      <c r="R19" s="11">
        <f t="shared" si="2"/>
        <v>51.647949665288806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8.9161999999999999</v>
      </c>
      <c r="D20" s="11">
        <v>1.8991000000000002</v>
      </c>
      <c r="E20" s="11">
        <v>2.3765000000000001</v>
      </c>
      <c r="F20" s="11">
        <v>2.5471999999999997</v>
      </c>
      <c r="G20" s="11">
        <v>2.4761000000000002</v>
      </c>
      <c r="H20" s="11"/>
      <c r="I20" s="11"/>
      <c r="J20" s="11"/>
      <c r="K20" s="11"/>
      <c r="L20" s="11"/>
      <c r="M20" s="11"/>
      <c r="N20" s="11"/>
      <c r="O20" s="11"/>
      <c r="P20" s="11">
        <f t="shared" si="5"/>
        <v>9.2989000000000015</v>
      </c>
      <c r="Q20" s="11">
        <f t="shared" si="1"/>
        <v>0.38270000000000159</v>
      </c>
      <c r="R20" s="11">
        <f t="shared" si="2"/>
        <v>4.2921872546600754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19.9145</v>
      </c>
      <c r="D21" s="11">
        <v>6.178399999999999</v>
      </c>
      <c r="E21" s="11">
        <v>4.8108999999999993</v>
      </c>
      <c r="F21" s="11">
        <v>5.1868999999999996</v>
      </c>
      <c r="G21" s="11">
        <v>5.9021999999999997</v>
      </c>
      <c r="H21" s="11"/>
      <c r="I21" s="11"/>
      <c r="J21" s="11"/>
      <c r="K21" s="11"/>
      <c r="L21" s="11"/>
      <c r="M21" s="11"/>
      <c r="N21" s="11"/>
      <c r="O21" s="11"/>
      <c r="P21" s="11">
        <f t="shared" si="5"/>
        <v>22.078399999999998</v>
      </c>
      <c r="Q21" s="11">
        <f t="shared" si="1"/>
        <v>2.1638999999999982</v>
      </c>
      <c r="R21" s="11">
        <f t="shared" si="2"/>
        <v>10.865951944562998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0.35649999999999998</v>
      </c>
      <c r="D22" s="11">
        <v>0.11789999999999999</v>
      </c>
      <c r="E22" s="11">
        <v>0.1154</v>
      </c>
      <c r="F22" s="11">
        <v>0.1608</v>
      </c>
      <c r="G22" s="11">
        <v>0.1386</v>
      </c>
      <c r="H22" s="11"/>
      <c r="I22" s="11"/>
      <c r="J22" s="11"/>
      <c r="K22" s="11"/>
      <c r="L22" s="11"/>
      <c r="M22" s="11"/>
      <c r="N22" s="11"/>
      <c r="O22" s="11"/>
      <c r="P22" s="11">
        <f t="shared" si="5"/>
        <v>0.53269999999999995</v>
      </c>
      <c r="Q22" s="11">
        <f t="shared" si="1"/>
        <v>0.17619999999999997</v>
      </c>
      <c r="R22" s="11">
        <f t="shared" si="2"/>
        <v>49.42496493688639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2.3813999999999997</v>
      </c>
      <c r="D23" s="11">
        <v>0</v>
      </c>
      <c r="E23" s="11">
        <v>0</v>
      </c>
      <c r="F23" s="11">
        <v>0</v>
      </c>
      <c r="G23" s="11">
        <v>0</v>
      </c>
      <c r="H23" s="11"/>
      <c r="I23" s="11"/>
      <c r="J23" s="11"/>
      <c r="K23" s="11"/>
      <c r="L23" s="11"/>
      <c r="M23" s="11"/>
      <c r="N23" s="11"/>
      <c r="O23" s="11"/>
      <c r="P23" s="11">
        <f t="shared" si="5"/>
        <v>0</v>
      </c>
      <c r="Q23" s="11">
        <f t="shared" si="1"/>
        <v>-2.3813999999999997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16.7972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6.2250999999999994</v>
      </c>
      <c r="G24" s="9">
        <f t="shared" si="8"/>
        <v>5.0259</v>
      </c>
      <c r="H24" s="9">
        <f t="shared" si="8"/>
        <v>0</v>
      </c>
      <c r="I24" s="9">
        <f t="shared" si="8"/>
        <v>0</v>
      </c>
      <c r="J24" s="9">
        <f t="shared" si="8"/>
        <v>0</v>
      </c>
      <c r="K24" s="9">
        <f t="shared" si="8"/>
        <v>0</v>
      </c>
      <c r="L24" s="9">
        <f t="shared" si="8"/>
        <v>0</v>
      </c>
      <c r="M24" s="9">
        <f t="shared" si="8"/>
        <v>0</v>
      </c>
      <c r="N24" s="9">
        <f t="shared" si="8"/>
        <v>0</v>
      </c>
      <c r="O24" s="9">
        <f t="shared" si="8"/>
        <v>0</v>
      </c>
      <c r="P24" s="9">
        <f>SUM(D24:O24)</f>
        <v>21.132359999999998</v>
      </c>
      <c r="Q24" s="9">
        <f t="shared" si="1"/>
        <v>4.3351599999999983</v>
      </c>
      <c r="R24" s="9">
        <f t="shared" si="2"/>
        <v>25.80882528040387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10.8315</v>
      </c>
      <c r="D25" s="11">
        <v>3.36</v>
      </c>
      <c r="E25" s="11">
        <v>3.3041000000000005</v>
      </c>
      <c r="F25" s="11">
        <v>4.1077999999999992</v>
      </c>
      <c r="G25" s="11">
        <v>3.1976</v>
      </c>
      <c r="H25" s="11"/>
      <c r="I25" s="11"/>
      <c r="J25" s="11"/>
      <c r="K25" s="11"/>
      <c r="L25" s="11"/>
      <c r="M25" s="11"/>
      <c r="N25" s="11"/>
      <c r="O25" s="11"/>
      <c r="P25" s="11">
        <f t="shared" ref="P25:P43" si="9">SUM(D25:O25)</f>
        <v>13.969499999999998</v>
      </c>
      <c r="Q25" s="11">
        <f t="shared" si="1"/>
        <v>3.1379999999999981</v>
      </c>
      <c r="R25" s="11">
        <f t="shared" si="2"/>
        <v>28.971056640354504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/>
      <c r="I26" s="11"/>
      <c r="J26" s="11"/>
      <c r="K26" s="11"/>
      <c r="L26" s="11"/>
      <c r="M26" s="11"/>
      <c r="N26" s="11"/>
      <c r="O26" s="11"/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0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/>
      <c r="I27" s="11"/>
      <c r="J27" s="11"/>
      <c r="K27" s="11"/>
      <c r="L27" s="11"/>
      <c r="M27" s="11"/>
      <c r="N27" s="11"/>
      <c r="O27" s="11"/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5.9657000000000009</v>
      </c>
      <c r="D28" s="11">
        <v>1.60606</v>
      </c>
      <c r="E28" s="11">
        <v>1.6111999999999997</v>
      </c>
      <c r="F28" s="11">
        <v>2.1173000000000002</v>
      </c>
      <c r="G28" s="11">
        <v>1.8282999999999998</v>
      </c>
      <c r="H28" s="11"/>
      <c r="I28" s="11"/>
      <c r="J28" s="11"/>
      <c r="K28" s="11"/>
      <c r="L28" s="11"/>
      <c r="M28" s="11"/>
      <c r="N28" s="11"/>
      <c r="O28" s="11"/>
      <c r="P28" s="11">
        <f t="shared" si="9"/>
        <v>7.1628599999999993</v>
      </c>
      <c r="Q28" s="11">
        <f t="shared" si="1"/>
        <v>1.1971599999999984</v>
      </c>
      <c r="R28" s="11">
        <f t="shared" si="2"/>
        <v>20.067385218834307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0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0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/>
      <c r="I30" s="11"/>
      <c r="J30" s="11"/>
      <c r="K30" s="11"/>
      <c r="L30" s="11"/>
      <c r="M30" s="11"/>
      <c r="N30" s="11"/>
      <c r="O30" s="11"/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0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/>
      <c r="I31" s="11"/>
      <c r="J31" s="11"/>
      <c r="K31" s="11"/>
      <c r="L31" s="11"/>
      <c r="M31" s="11"/>
      <c r="N31" s="11"/>
      <c r="O31" s="11"/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125.3758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13.353499999999999</v>
      </c>
      <c r="H32" s="9">
        <f t="shared" si="11"/>
        <v>0</v>
      </c>
      <c r="I32" s="9">
        <f t="shared" si="11"/>
        <v>0</v>
      </c>
      <c r="J32" s="9">
        <f t="shared" si="11"/>
        <v>0</v>
      </c>
      <c r="K32" s="9">
        <f t="shared" si="11"/>
        <v>0</v>
      </c>
      <c r="L32" s="9">
        <f t="shared" si="11"/>
        <v>0</v>
      </c>
      <c r="M32" s="9">
        <f t="shared" si="11"/>
        <v>0</v>
      </c>
      <c r="N32" s="9">
        <f t="shared" si="11"/>
        <v>0</v>
      </c>
      <c r="O32" s="9">
        <f t="shared" si="11"/>
        <v>0</v>
      </c>
      <c r="P32" s="9">
        <f>SUM(D32:O32)</f>
        <v>58.599800000000002</v>
      </c>
      <c r="Q32" s="9">
        <f t="shared" si="1"/>
        <v>-66.775999999999996</v>
      </c>
      <c r="R32" s="9">
        <f t="shared" si="2"/>
        <v>-53.260677100365463</v>
      </c>
      <c r="S32" s="1"/>
      <c r="T32" s="7"/>
      <c r="U32" s="7" t="e">
        <f>C32-#REF!</f>
        <v>#REF!</v>
      </c>
      <c r="V32" s="7" t="e">
        <f>+P32-#REF!</f>
        <v>#REF!</v>
      </c>
      <c r="X32" s="26"/>
      <c r="Y32" s="26"/>
    </row>
    <row r="33" spans="1:25" ht="15" customHeight="1" x14ac:dyDescent="0.25">
      <c r="A33" s="1"/>
      <c r="B33" s="10" t="s">
        <v>29</v>
      </c>
      <c r="C33" s="11">
        <v>2.5386000000000002</v>
      </c>
      <c r="D33" s="11">
        <v>1.1173</v>
      </c>
      <c r="E33" s="11">
        <v>1.3667</v>
      </c>
      <c r="F33" s="11">
        <v>1.2763000000000002</v>
      </c>
      <c r="G33" s="11">
        <v>1.341</v>
      </c>
      <c r="H33" s="11"/>
      <c r="I33" s="11"/>
      <c r="J33" s="11"/>
      <c r="K33" s="11"/>
      <c r="L33" s="11"/>
      <c r="M33" s="11"/>
      <c r="N33" s="11"/>
      <c r="O33" s="11"/>
      <c r="P33" s="11">
        <f t="shared" si="9"/>
        <v>5.1013000000000002</v>
      </c>
      <c r="Q33" s="11">
        <f t="shared" si="1"/>
        <v>2.5627</v>
      </c>
      <c r="R33" s="11">
        <f t="shared" si="2"/>
        <v>100.94934215709446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35.167900000000003</v>
      </c>
      <c r="D34" s="11">
        <v>10.097200000000001</v>
      </c>
      <c r="E34" s="11">
        <v>8.8727999999999998</v>
      </c>
      <c r="F34" s="11">
        <v>8.450800000000001</v>
      </c>
      <c r="G34" s="11">
        <v>9.7128999999999994</v>
      </c>
      <c r="H34" s="11"/>
      <c r="I34" s="11"/>
      <c r="J34" s="11"/>
      <c r="K34" s="11"/>
      <c r="L34" s="11"/>
      <c r="M34" s="11"/>
      <c r="N34" s="11"/>
      <c r="O34" s="11"/>
      <c r="P34" s="11">
        <f t="shared" si="9"/>
        <v>37.133699999999997</v>
      </c>
      <c r="Q34" s="11">
        <f t="shared" si="1"/>
        <v>1.9657999999999944</v>
      </c>
      <c r="R34" s="11">
        <f t="shared" si="2"/>
        <v>5.5897565677791228</v>
      </c>
      <c r="S34" s="1"/>
      <c r="T34" s="7"/>
      <c r="U34" s="7" t="e">
        <f>C34-#REF!</f>
        <v>#REF!</v>
      </c>
      <c r="V34" s="7" t="e">
        <f>+P34-#REF!</f>
        <v>#REF!</v>
      </c>
      <c r="Y34" s="26"/>
    </row>
    <row r="35" spans="1:25" ht="15" customHeight="1" x14ac:dyDescent="0.25">
      <c r="A35" s="1"/>
      <c r="B35" s="10" t="s">
        <v>31</v>
      </c>
      <c r="C35" s="11">
        <v>14.142899999999999</v>
      </c>
      <c r="D35" s="11">
        <v>5.0533999999999999</v>
      </c>
      <c r="E35" s="11">
        <v>4.4731999999999994</v>
      </c>
      <c r="F35" s="11">
        <v>4.2321</v>
      </c>
      <c r="G35" s="11">
        <v>1.9932000000000001</v>
      </c>
      <c r="H35" s="11"/>
      <c r="I35" s="11"/>
      <c r="J35" s="11"/>
      <c r="K35" s="11"/>
      <c r="L35" s="11"/>
      <c r="M35" s="11"/>
      <c r="N35" s="11"/>
      <c r="O35" s="11"/>
      <c r="P35" s="11">
        <f t="shared" si="9"/>
        <v>15.751899999999997</v>
      </c>
      <c r="Q35" s="11">
        <f t="shared" si="1"/>
        <v>1.6089999999999982</v>
      </c>
      <c r="R35" s="11">
        <f t="shared" si="2"/>
        <v>11.376733201818569</v>
      </c>
      <c r="S35" s="1"/>
      <c r="T35" s="7"/>
      <c r="U35" s="7" t="e">
        <f>C35-#REF!</f>
        <v>#REF!</v>
      </c>
      <c r="V35" s="7" t="e">
        <f>+P35-#REF!</f>
        <v>#REF!</v>
      </c>
      <c r="Y35" s="26"/>
    </row>
    <row r="36" spans="1:25" ht="15" customHeight="1" x14ac:dyDescent="0.25">
      <c r="A36" s="1"/>
      <c r="B36" s="10" t="s">
        <v>32</v>
      </c>
      <c r="C36" s="11">
        <v>0</v>
      </c>
      <c r="D36" s="11">
        <v>0</v>
      </c>
      <c r="E36" s="11">
        <v>0</v>
      </c>
      <c r="F36" s="11">
        <v>0.30649999999999999</v>
      </c>
      <c r="G36" s="11">
        <v>0.30639999999999995</v>
      </c>
      <c r="H36" s="11"/>
      <c r="I36" s="11"/>
      <c r="J36" s="11"/>
      <c r="K36" s="11"/>
      <c r="L36" s="11"/>
      <c r="M36" s="11"/>
      <c r="N36" s="11"/>
      <c r="O36" s="11"/>
      <c r="P36" s="11">
        <f t="shared" si="9"/>
        <v>0.6129</v>
      </c>
      <c r="Q36" s="11">
        <f t="shared" si="1"/>
        <v>0.6129</v>
      </c>
      <c r="R36" s="11" t="str">
        <f t="shared" si="2"/>
        <v/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0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0.59619999999999995</v>
      </c>
      <c r="D38" s="11">
        <v>0</v>
      </c>
      <c r="E38" s="11">
        <v>0</v>
      </c>
      <c r="F38" s="11">
        <v>0</v>
      </c>
      <c r="G38" s="11">
        <v>0</v>
      </c>
      <c r="H38" s="11"/>
      <c r="I38" s="11"/>
      <c r="J38" s="11"/>
      <c r="K38" s="11"/>
      <c r="L38" s="11"/>
      <c r="M38" s="11"/>
      <c r="N38" s="11"/>
      <c r="O38" s="11"/>
      <c r="P38" s="11">
        <f t="shared" si="9"/>
        <v>0</v>
      </c>
      <c r="Q38" s="11">
        <f t="shared" si="1"/>
        <v>-0.59619999999999995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72.930199999999999</v>
      </c>
      <c r="D39" s="11">
        <v>0</v>
      </c>
      <c r="E39" s="11">
        <v>0</v>
      </c>
      <c r="F39" s="11">
        <v>0</v>
      </c>
      <c r="G39" s="11">
        <v>0</v>
      </c>
      <c r="H39" s="11"/>
      <c r="I39" s="11"/>
      <c r="J39" s="11"/>
      <c r="K39" s="11"/>
      <c r="L39" s="11"/>
      <c r="M39" s="11"/>
      <c r="N39" s="11"/>
      <c r="O39" s="11"/>
      <c r="P39" s="11">
        <f t="shared" si="9"/>
        <v>0</v>
      </c>
      <c r="Q39" s="11">
        <f t="shared" si="1"/>
        <v>-72.930199999999999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81.854600000000033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28.372889999999998</v>
      </c>
      <c r="G40" s="6">
        <f t="shared" si="12"/>
        <v>14.063300000000002</v>
      </c>
      <c r="H40" s="6">
        <f t="shared" si="12"/>
        <v>0</v>
      </c>
      <c r="I40" s="6">
        <f t="shared" si="12"/>
        <v>0</v>
      </c>
      <c r="J40" s="6">
        <f t="shared" si="12"/>
        <v>0</v>
      </c>
      <c r="K40" s="6">
        <f t="shared" si="12"/>
        <v>0</v>
      </c>
      <c r="L40" s="6">
        <f t="shared" si="12"/>
        <v>0</v>
      </c>
      <c r="M40" s="6">
        <f t="shared" si="12"/>
        <v>0</v>
      </c>
      <c r="N40" s="6">
        <f t="shared" si="12"/>
        <v>0</v>
      </c>
      <c r="O40" s="6">
        <f t="shared" si="12"/>
        <v>0</v>
      </c>
      <c r="P40" s="6">
        <f>SUM(D40:O40)</f>
        <v>75.521039999999999</v>
      </c>
      <c r="Q40" s="6">
        <f t="shared" si="1"/>
        <v>-6.3335600000000341</v>
      </c>
      <c r="R40" s="6">
        <f t="shared" si="2"/>
        <v>-7.7375736977519054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15.236600000000001</v>
      </c>
      <c r="D41" s="11">
        <v>4.6139999999999999</v>
      </c>
      <c r="E41" s="11">
        <v>2.8494999999999999</v>
      </c>
      <c r="F41" s="11">
        <v>3.6576999999999997</v>
      </c>
      <c r="G41" s="11">
        <v>1.6887999999999996</v>
      </c>
      <c r="H41" s="11"/>
      <c r="I41" s="11"/>
      <c r="J41" s="11"/>
      <c r="K41" s="11"/>
      <c r="L41" s="11"/>
      <c r="M41" s="11"/>
      <c r="N41" s="11"/>
      <c r="O41" s="11"/>
      <c r="P41" s="11">
        <f t="shared" si="9"/>
        <v>12.809999999999999</v>
      </c>
      <c r="Q41" s="11">
        <f t="shared" si="1"/>
        <v>-2.4266000000000023</v>
      </c>
      <c r="R41" s="11">
        <f t="shared" si="2"/>
        <v>-15.926125251040272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3.2281</v>
      </c>
      <c r="D42" s="11">
        <v>0.60921999999999998</v>
      </c>
      <c r="E42" s="11">
        <v>0.50611000000000006</v>
      </c>
      <c r="F42" s="11">
        <v>0.55730000000000002</v>
      </c>
      <c r="G42" s="11">
        <v>0.52660000000000018</v>
      </c>
      <c r="H42" s="11"/>
      <c r="I42" s="11"/>
      <c r="J42" s="11"/>
      <c r="K42" s="11"/>
      <c r="L42" s="11"/>
      <c r="M42" s="11"/>
      <c r="N42" s="11"/>
      <c r="O42" s="11"/>
      <c r="P42" s="11">
        <f t="shared" si="9"/>
        <v>2.1992300000000005</v>
      </c>
      <c r="Q42" s="11">
        <f t="shared" si="1"/>
        <v>-1.0288699999999995</v>
      </c>
      <c r="R42" s="11">
        <f t="shared" si="2"/>
        <v>-31.872308788451399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63.389900000000026</v>
      </c>
      <c r="D43" s="11">
        <v>12.932279999999999</v>
      </c>
      <c r="E43" s="11">
        <v>11.573740000000001</v>
      </c>
      <c r="F43" s="11">
        <v>24.157889999999998</v>
      </c>
      <c r="G43" s="11">
        <v>11.847900000000001</v>
      </c>
      <c r="H43" s="11"/>
      <c r="I43" s="11"/>
      <c r="J43" s="11"/>
      <c r="K43" s="11"/>
      <c r="L43" s="11"/>
      <c r="M43" s="11"/>
      <c r="N43" s="11"/>
      <c r="O43" s="11"/>
      <c r="P43" s="11">
        <f t="shared" si="9"/>
        <v>60.511810000000004</v>
      </c>
      <c r="Q43" s="11">
        <f t="shared" si="1"/>
        <v>-2.8780900000000216</v>
      </c>
      <c r="R43" s="11">
        <f t="shared" si="2"/>
        <v>-4.5402974290857383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  <c r="S44" s="1"/>
      <c r="T44" s="7"/>
      <c r="U44" s="7"/>
      <c r="V44" s="7"/>
    </row>
    <row r="45" spans="1:25" ht="6" customHeight="1" x14ac:dyDescent="0.2">
      <c r="A45" s="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7"/>
      <c r="V45" s="7"/>
    </row>
    <row r="46" spans="1:25" ht="21" customHeight="1" x14ac:dyDescent="0.2">
      <c r="A46" s="1"/>
      <c r="B46" s="13" t="s">
        <v>40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39" t="s">
        <v>41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1"/>
      <c r="T48" s="1"/>
      <c r="U48" s="1"/>
      <c r="V48" s="1"/>
    </row>
    <row r="49" spans="1:21" ht="36" hidden="1" customHeight="1" x14ac:dyDescent="0.2">
      <c r="A49" s="1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"/>
      <c r="T49" s="1"/>
      <c r="U49" s="1"/>
    </row>
    <row r="50" spans="1:21" ht="24" hidden="1" customHeight="1" x14ac:dyDescent="0.2">
      <c r="A50" s="1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1"/>
      <c r="T50" s="1"/>
      <c r="U50" s="1"/>
    </row>
    <row r="51" spans="1:21" x14ac:dyDescent="0.2">
      <c r="B51" s="32" t="s">
        <v>67</v>
      </c>
    </row>
    <row r="52" spans="1:21" x14ac:dyDescent="0.2">
      <c r="B52" s="32" t="s">
        <v>69</v>
      </c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P10:P43 F12 C12:D12 E12 G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2"/>
  <sheetViews>
    <sheetView showGridLines="0" tabSelected="1" view="pageBreakPreview" topLeftCell="A10" zoomScale="80" zoomScaleNormal="80" zoomScaleSheetLayoutView="80" workbookViewId="0">
      <selection activeCell="R42" sqref="R42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2.28515625" style="2" customWidth="1"/>
    <col min="7" max="7" width="9.7109375" style="2" customWidth="1"/>
    <col min="8" max="8" width="12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4" t="s">
        <v>65</v>
      </c>
      <c r="C2" s="34"/>
      <c r="D2" s="34"/>
      <c r="E2" s="34"/>
      <c r="F2" s="34"/>
      <c r="G2" s="34"/>
      <c r="H2" s="34"/>
      <c r="I2" s="34"/>
      <c r="J2" s="1"/>
      <c r="K2" s="1"/>
    </row>
    <row r="3" spans="1:19" ht="16.5" customHeight="1" x14ac:dyDescent="0.25">
      <c r="A3" s="1"/>
      <c r="B3" s="34" t="s">
        <v>0</v>
      </c>
      <c r="C3" s="34"/>
      <c r="D3" s="34"/>
      <c r="E3" s="34"/>
      <c r="F3" s="34"/>
      <c r="G3" s="34"/>
      <c r="H3" s="34"/>
      <c r="I3" s="34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5" t="s">
        <v>1</v>
      </c>
      <c r="C5" s="15" t="s">
        <v>2</v>
      </c>
      <c r="D5" s="15" t="s">
        <v>46</v>
      </c>
      <c r="E5" s="15" t="s">
        <v>45</v>
      </c>
      <c r="F5" s="41" t="s">
        <v>47</v>
      </c>
      <c r="G5" s="42"/>
      <c r="H5" s="40" t="s">
        <v>48</v>
      </c>
      <c r="I5" s="40"/>
      <c r="J5" s="1"/>
      <c r="K5" s="1"/>
      <c r="L5" s="1"/>
      <c r="M5" s="1"/>
    </row>
    <row r="6" spans="1:19" ht="30.75" customHeight="1" x14ac:dyDescent="0.2">
      <c r="A6" s="1"/>
      <c r="B6" s="35"/>
      <c r="C6" s="3" t="s">
        <v>64</v>
      </c>
      <c r="D6" s="3" t="s">
        <v>64</v>
      </c>
      <c r="E6" s="3" t="s">
        <v>64</v>
      </c>
      <c r="F6" s="16" t="s">
        <v>44</v>
      </c>
      <c r="G6" s="16" t="s">
        <v>5</v>
      </c>
      <c r="H6" s="16" t="s">
        <v>4</v>
      </c>
      <c r="I6" s="21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42</v>
      </c>
      <c r="C7" s="5">
        <f>+C8+C40</f>
        <v>2293.9668000000001</v>
      </c>
      <c r="D7" s="5">
        <f>+D8+D40</f>
        <v>2292.2868927661575</v>
      </c>
      <c r="E7" s="5">
        <f>+E8+E40</f>
        <v>2648.9693599999996</v>
      </c>
      <c r="F7" s="6">
        <f t="shared" ref="F7:F43" si="0">+E7-D7</f>
        <v>356.68246723384209</v>
      </c>
      <c r="G7" s="6">
        <f t="shared" ref="G7:G43" si="1">IF(ISNUMBER(+F7/D7*100), +F7/D7*100, "")</f>
        <v>15.560114589471164</v>
      </c>
      <c r="H7" s="6">
        <f t="shared" ref="H7:H43" si="2">+E7-C7</f>
        <v>355.00255999999945</v>
      </c>
      <c r="I7" s="6">
        <f t="shared" ref="I7:I43" si="3">IF(ISNUMBER(+H7/C7*100), +H7/C7*100, "")</f>
        <v>15.475488136968654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2212.1122</v>
      </c>
      <c r="D8" s="6">
        <f>+D9+D12+D16+D17+D24+D32</f>
        <v>2177.9126577960087</v>
      </c>
      <c r="E8" s="6">
        <f>+E9+E12+E16+E17+E24+E32</f>
        <v>2573.4483199999995</v>
      </c>
      <c r="F8" s="6">
        <f t="shared" si="0"/>
        <v>395.5356622039908</v>
      </c>
      <c r="G8" s="6">
        <f t="shared" si="1"/>
        <v>18.161227025709227</v>
      </c>
      <c r="H8" s="6">
        <f t="shared" si="2"/>
        <v>361.33611999999948</v>
      </c>
      <c r="I8" s="6">
        <f t="shared" si="3"/>
        <v>16.33443909400253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899.58539999999994</v>
      </c>
      <c r="D9" s="9">
        <f>SUM(D10:D11)</f>
        <v>977.04126452252353</v>
      </c>
      <c r="E9" s="9">
        <f>SUM(E10:E11)</f>
        <v>1065.0201999999999</v>
      </c>
      <c r="F9" s="9">
        <f t="shared" si="0"/>
        <v>87.978935477476398</v>
      </c>
      <c r="G9" s="9">
        <f t="shared" si="1"/>
        <v>9.004628429943681</v>
      </c>
      <c r="H9" s="9">
        <f t="shared" si="2"/>
        <v>165.4348</v>
      </c>
      <c r="I9" s="9">
        <f t="shared" si="3"/>
        <v>18.390116157954541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6"/>
    </row>
    <row r="10" spans="1:19" ht="15" customHeight="1" x14ac:dyDescent="0.25">
      <c r="A10" s="1"/>
      <c r="B10" s="10" t="s">
        <v>8</v>
      </c>
      <c r="C10" s="11">
        <v>425.02649999999994</v>
      </c>
      <c r="D10" s="11">
        <v>463.88332276712669</v>
      </c>
      <c r="E10" s="11">
        <v>454.51850000000002</v>
      </c>
      <c r="F10" s="11">
        <f t="shared" si="0"/>
        <v>-9.3648227671266682</v>
      </c>
      <c r="G10" s="11">
        <f t="shared" si="1"/>
        <v>-2.0187884124103097</v>
      </c>
      <c r="H10" s="11">
        <f t="shared" si="2"/>
        <v>29.492000000000075</v>
      </c>
      <c r="I10" s="11">
        <f t="shared" si="3"/>
        <v>6.9388614592266791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474.55890000000005</v>
      </c>
      <c r="D11" s="11">
        <v>513.15794175539691</v>
      </c>
      <c r="E11" s="11">
        <v>610.50170000000003</v>
      </c>
      <c r="F11" s="11">
        <f t="shared" si="0"/>
        <v>97.343758244603123</v>
      </c>
      <c r="G11" s="11">
        <f t="shared" si="1"/>
        <v>18.969551150589663</v>
      </c>
      <c r="H11" s="11">
        <f t="shared" si="2"/>
        <v>135.94279999999998</v>
      </c>
      <c r="I11" s="11">
        <f t="shared" si="3"/>
        <v>28.646138550978595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1010.045</v>
      </c>
      <c r="D12" s="9">
        <f>SUM(D13:D15)</f>
        <v>966.84811006456061</v>
      </c>
      <c r="E12" s="9">
        <f>SUM(E13:E15)</f>
        <v>1249.11896</v>
      </c>
      <c r="F12" s="9">
        <f t="shared" si="0"/>
        <v>282.2708499354394</v>
      </c>
      <c r="G12" s="9">
        <f t="shared" si="1"/>
        <v>29.194952857340844</v>
      </c>
      <c r="H12" s="9">
        <f t="shared" si="2"/>
        <v>239.07396000000006</v>
      </c>
      <c r="I12" s="9">
        <f t="shared" si="3"/>
        <v>23.669634521234208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440.13190000000003</v>
      </c>
      <c r="D13" s="11">
        <v>302.41753854515952</v>
      </c>
      <c r="E13" s="11">
        <v>524.32745</v>
      </c>
      <c r="F13" s="11">
        <f t="shared" si="0"/>
        <v>221.90991145484048</v>
      </c>
      <c r="G13" s="11">
        <f t="shared" si="1"/>
        <v>73.378651424247025</v>
      </c>
      <c r="H13" s="11">
        <f t="shared" si="2"/>
        <v>84.195549999999969</v>
      </c>
      <c r="I13" s="11">
        <f t="shared" si="3"/>
        <v>19.129617735047145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378.02949999999998</v>
      </c>
      <c r="D14" s="11">
        <v>444.00317360165161</v>
      </c>
      <c r="E14" s="11">
        <v>484.98692999999997</v>
      </c>
      <c r="F14" s="11">
        <f t="shared" si="0"/>
        <v>40.983756398348362</v>
      </c>
      <c r="G14" s="11">
        <f t="shared" si="1"/>
        <v>9.2305097880038911</v>
      </c>
      <c r="H14" s="11">
        <f t="shared" si="2"/>
        <v>106.95742999999999</v>
      </c>
      <c r="I14" s="11">
        <f t="shared" si="3"/>
        <v>28.293408318662962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191.88360000000003</v>
      </c>
      <c r="D15" s="11">
        <v>220.42739791774943</v>
      </c>
      <c r="E15" s="11">
        <v>239.80457999999999</v>
      </c>
      <c r="F15" s="11">
        <f t="shared" si="0"/>
        <v>19.377182082250556</v>
      </c>
      <c r="G15" s="11">
        <f t="shared" si="1"/>
        <v>8.7907321255413926</v>
      </c>
      <c r="H15" s="11">
        <f t="shared" si="2"/>
        <v>47.920979999999957</v>
      </c>
      <c r="I15" s="11">
        <f t="shared" si="3"/>
        <v>24.973984227938161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43</v>
      </c>
      <c r="C16" s="9">
        <v>85.459799999999987</v>
      </c>
      <c r="D16" s="9">
        <v>91.481189178518633</v>
      </c>
      <c r="E16" s="9">
        <v>100.43340000000001</v>
      </c>
      <c r="F16" s="9">
        <f t="shared" si="0"/>
        <v>8.9522108214813727</v>
      </c>
      <c r="G16" s="9">
        <f t="shared" si="1"/>
        <v>9.7858487650524637</v>
      </c>
      <c r="H16" s="9">
        <f t="shared" si="2"/>
        <v>14.973600000000019</v>
      </c>
      <c r="I16" s="9">
        <f t="shared" si="3"/>
        <v>17.521220503675437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74.849000000000004</v>
      </c>
      <c r="D17" s="9">
        <f>SUM(D18:D23)</f>
        <v>83.030478893725771</v>
      </c>
      <c r="E17" s="9">
        <f>SUM(E18:E23)</f>
        <v>79.143600000000006</v>
      </c>
      <c r="F17" s="9">
        <f t="shared" si="0"/>
        <v>-3.8868788937257648</v>
      </c>
      <c r="G17" s="9">
        <f t="shared" si="1"/>
        <v>-4.6812675845224812</v>
      </c>
      <c r="H17" s="9">
        <f t="shared" si="2"/>
        <v>4.2946000000000026</v>
      </c>
      <c r="I17" s="9">
        <f t="shared" si="3"/>
        <v>5.7376852062151835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18.677100000000003</v>
      </c>
      <c r="D18" s="11">
        <v>11.904980995594627</v>
      </c>
      <c r="E18" s="11">
        <v>9.9232000000000014</v>
      </c>
      <c r="F18" s="11">
        <f t="shared" si="0"/>
        <v>-1.9817809955946259</v>
      </c>
      <c r="G18" s="11">
        <f t="shared" si="1"/>
        <v>-16.646654004134682</v>
      </c>
      <c r="H18" s="11">
        <f t="shared" si="2"/>
        <v>-8.7539000000000016</v>
      </c>
      <c r="I18" s="11">
        <f t="shared" si="3"/>
        <v>-46.869696044889196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24.603300000000001</v>
      </c>
      <c r="D19" s="11">
        <v>36.555781624686823</v>
      </c>
      <c r="E19" s="11">
        <v>37.310400000000001</v>
      </c>
      <c r="F19" s="11">
        <f t="shared" si="0"/>
        <v>0.75461837531317855</v>
      </c>
      <c r="G19" s="11">
        <f t="shared" si="1"/>
        <v>2.0642928198355639</v>
      </c>
      <c r="H19" s="11">
        <f t="shared" si="2"/>
        <v>12.707100000000001</v>
      </c>
      <c r="I19" s="11">
        <f t="shared" si="3"/>
        <v>51.647949665288806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8.9161999999999999</v>
      </c>
      <c r="D20" s="11">
        <v>11.818357562272686</v>
      </c>
      <c r="E20" s="11">
        <v>9.2988999999999997</v>
      </c>
      <c r="F20" s="11">
        <f t="shared" si="0"/>
        <v>-2.5194575622726862</v>
      </c>
      <c r="G20" s="11">
        <f t="shared" si="1"/>
        <v>-21.318170050256892</v>
      </c>
      <c r="H20" s="11">
        <f t="shared" si="2"/>
        <v>0.38269999999999982</v>
      </c>
      <c r="I20" s="11">
        <f t="shared" si="3"/>
        <v>4.292187254660055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19.9145</v>
      </c>
      <c r="D21" s="11">
        <v>20.586255563952921</v>
      </c>
      <c r="E21" s="11">
        <v>22.078400000000002</v>
      </c>
      <c r="F21" s="11">
        <f t="shared" si="0"/>
        <v>1.4921444360470808</v>
      </c>
      <c r="G21" s="11">
        <f t="shared" si="1"/>
        <v>7.248255669476217</v>
      </c>
      <c r="H21" s="11">
        <f t="shared" si="2"/>
        <v>2.1639000000000017</v>
      </c>
      <c r="I21" s="11">
        <f t="shared" si="3"/>
        <v>10.865951944563015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0.35649999999999998</v>
      </c>
      <c r="D22" s="11">
        <v>0.39677583817948614</v>
      </c>
      <c r="E22" s="11">
        <v>0.53270000000000006</v>
      </c>
      <c r="F22" s="11">
        <f t="shared" si="0"/>
        <v>0.13592416182051392</v>
      </c>
      <c r="G22" s="11">
        <f t="shared" si="1"/>
        <v>34.257167080578895</v>
      </c>
      <c r="H22" s="11">
        <f t="shared" si="2"/>
        <v>0.17620000000000008</v>
      </c>
      <c r="I22" s="11">
        <f t="shared" si="3"/>
        <v>49.424964936886418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2.3813999999999997</v>
      </c>
      <c r="D23" s="11">
        <v>1.7683273090392382</v>
      </c>
      <c r="E23" s="11">
        <v>0</v>
      </c>
      <c r="F23" s="11">
        <f t="shared" si="0"/>
        <v>-1.7683273090392382</v>
      </c>
      <c r="G23" s="11">
        <f t="shared" si="1"/>
        <v>-100</v>
      </c>
      <c r="H23" s="11">
        <f t="shared" si="2"/>
        <v>-2.3813999999999997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16.7972</v>
      </c>
      <c r="D24" s="9">
        <f>SUM(D25:D29)</f>
        <v>21.852984544276762</v>
      </c>
      <c r="E24" s="9">
        <f>SUM(E25:E29)</f>
        <v>21.132359999999998</v>
      </c>
      <c r="F24" s="9">
        <f t="shared" si="0"/>
        <v>-0.72062454427676315</v>
      </c>
      <c r="G24" s="9">
        <f t="shared" si="1"/>
        <v>-3.297602406740789</v>
      </c>
      <c r="H24" s="9">
        <f t="shared" si="2"/>
        <v>4.3351599999999983</v>
      </c>
      <c r="I24" s="9">
        <f t="shared" si="3"/>
        <v>25.80882528040387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10.8315</v>
      </c>
      <c r="D25" s="11">
        <v>14.518656301877476</v>
      </c>
      <c r="E25" s="11">
        <v>13.9695</v>
      </c>
      <c r="F25" s="11">
        <f t="shared" si="0"/>
        <v>-0.54915630187747588</v>
      </c>
      <c r="G25" s="11">
        <f t="shared" si="1"/>
        <v>-3.7824182242433961</v>
      </c>
      <c r="H25" s="11">
        <f t="shared" si="2"/>
        <v>3.1379999999999999</v>
      </c>
      <c r="I25" s="11">
        <f t="shared" si="3"/>
        <v>28.971056640354519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0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5.9657000000000009</v>
      </c>
      <c r="D28" s="11">
        <v>7.3343282423992857</v>
      </c>
      <c r="E28" s="11">
        <v>7.1628599999999985</v>
      </c>
      <c r="F28" s="11">
        <f t="shared" si="0"/>
        <v>-0.17146824239928726</v>
      </c>
      <c r="G28" s="11">
        <f t="shared" si="1"/>
        <v>-2.3378861257945922</v>
      </c>
      <c r="H28" s="11">
        <f t="shared" si="2"/>
        <v>1.1971599999999976</v>
      </c>
      <c r="I28" s="11">
        <f t="shared" si="3"/>
        <v>20.067385218834293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0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0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0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125.3758</v>
      </c>
      <c r="D32" s="9">
        <f>SUM(D33:D39)</f>
        <v>37.658630592403441</v>
      </c>
      <c r="E32" s="9">
        <f>SUM(E33:E39)</f>
        <v>58.599800000000009</v>
      </c>
      <c r="F32" s="9">
        <f t="shared" si="0"/>
        <v>20.941169407596568</v>
      </c>
      <c r="G32" s="9">
        <f t="shared" si="1"/>
        <v>55.607888757964695</v>
      </c>
      <c r="H32" s="9">
        <f t="shared" si="2"/>
        <v>-66.775999999999982</v>
      </c>
      <c r="I32" s="9">
        <f t="shared" si="3"/>
        <v>-53.260677100365449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2.5386000000000002</v>
      </c>
      <c r="D33" s="11">
        <v>4.0003007501569137</v>
      </c>
      <c r="E33" s="11">
        <v>5.1013000000000002</v>
      </c>
      <c r="F33" s="11">
        <f t="shared" si="0"/>
        <v>1.1009992498430865</v>
      </c>
      <c r="G33" s="11">
        <f t="shared" si="1"/>
        <v>27.522911866061548</v>
      </c>
      <c r="H33" s="11">
        <f t="shared" si="2"/>
        <v>2.5627</v>
      </c>
      <c r="I33" s="11">
        <f t="shared" si="3"/>
        <v>100.94934215709446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35.167900000000003</v>
      </c>
      <c r="D34" s="11">
        <v>33.65832984224653</v>
      </c>
      <c r="E34" s="11">
        <v>37.133700000000005</v>
      </c>
      <c r="F34" s="11">
        <f t="shared" si="0"/>
        <v>3.4753701577534741</v>
      </c>
      <c r="G34" s="11">
        <f t="shared" si="1"/>
        <v>10.325438529012615</v>
      </c>
      <c r="H34" s="11">
        <f t="shared" si="2"/>
        <v>1.9658000000000015</v>
      </c>
      <c r="I34" s="11">
        <f t="shared" si="3"/>
        <v>5.5897565677791441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14.142899999999999</v>
      </c>
      <c r="D35" s="11">
        <v>0</v>
      </c>
      <c r="E35" s="11">
        <v>15.751899999999999</v>
      </c>
      <c r="F35" s="11">
        <f t="shared" si="0"/>
        <v>15.751899999999999</v>
      </c>
      <c r="G35" s="11" t="str">
        <f t="shared" si="1"/>
        <v/>
      </c>
      <c r="H35" s="11">
        <f t="shared" si="2"/>
        <v>1.609</v>
      </c>
      <c r="I35" s="11">
        <f t="shared" si="3"/>
        <v>11.376733201818581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</v>
      </c>
      <c r="D36" s="11">
        <v>0</v>
      </c>
      <c r="E36" s="11">
        <v>0.6129</v>
      </c>
      <c r="F36" s="11">
        <f t="shared" si="0"/>
        <v>0.6129</v>
      </c>
      <c r="G36" s="11" t="str">
        <f t="shared" si="1"/>
        <v/>
      </c>
      <c r="H36" s="11">
        <f t="shared" si="2"/>
        <v>0.6129</v>
      </c>
      <c r="I36" s="11" t="str">
        <f t="shared" si="3"/>
        <v/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0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0.59619999999999995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-0.59619999999999995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72.930199999999999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-72.930199999999999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81.854600000000033</v>
      </c>
      <c r="D40" s="6">
        <f>SUM(D41:D43)</f>
        <v>114.37423497014856</v>
      </c>
      <c r="E40" s="6">
        <f>SUM(E41:E43)</f>
        <v>75.521039999999999</v>
      </c>
      <c r="F40" s="6">
        <f t="shared" si="0"/>
        <v>-38.853194970148564</v>
      </c>
      <c r="G40" s="6">
        <f t="shared" si="1"/>
        <v>-33.97023375088731</v>
      </c>
      <c r="H40" s="6">
        <f t="shared" si="2"/>
        <v>-6.3335600000000341</v>
      </c>
      <c r="I40" s="6">
        <f t="shared" si="3"/>
        <v>-7.7375736977519054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15.236600000000001</v>
      </c>
      <c r="D41" s="11">
        <v>5.4602689550403554</v>
      </c>
      <c r="E41" s="11">
        <v>12.81</v>
      </c>
      <c r="F41" s="11">
        <f t="shared" si="0"/>
        <v>7.3497310449596451</v>
      </c>
      <c r="G41" s="11">
        <f t="shared" si="1"/>
        <v>134.60382822672378</v>
      </c>
      <c r="H41" s="11">
        <f t="shared" si="2"/>
        <v>-2.4266000000000005</v>
      </c>
      <c r="I41" s="11">
        <f t="shared" si="3"/>
        <v>-15.92612525104026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3.2281</v>
      </c>
      <c r="D42" s="11">
        <v>0</v>
      </c>
      <c r="E42" s="11">
        <v>2.1992300000000005</v>
      </c>
      <c r="F42" s="11">
        <f t="shared" si="0"/>
        <v>2.1992300000000005</v>
      </c>
      <c r="G42" s="11" t="str">
        <f t="shared" si="1"/>
        <v/>
      </c>
      <c r="H42" s="11">
        <f t="shared" si="2"/>
        <v>-1.0288699999999995</v>
      </c>
      <c r="I42" s="11">
        <f t="shared" si="3"/>
        <v>-31.872308788451399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63.389900000000026</v>
      </c>
      <c r="D43" s="11">
        <v>108.9139660151082</v>
      </c>
      <c r="E43" s="11">
        <v>60.511809999999997</v>
      </c>
      <c r="F43" s="11">
        <f t="shared" si="0"/>
        <v>-48.402156015108204</v>
      </c>
      <c r="G43" s="11">
        <f t="shared" si="1"/>
        <v>-44.440724900600905</v>
      </c>
      <c r="H43" s="11">
        <f t="shared" si="2"/>
        <v>-2.8780900000000287</v>
      </c>
      <c r="I43" s="11">
        <f t="shared" si="3"/>
        <v>-4.5402974290857498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7"/>
      <c r="C44" s="18"/>
      <c r="D44" s="18"/>
      <c r="E44" s="18"/>
      <c r="F44" s="18"/>
      <c r="G44" s="18"/>
      <c r="H44" s="18"/>
      <c r="I44" s="19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40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39" t="s">
        <v>41</v>
      </c>
      <c r="C48" s="39"/>
      <c r="D48" s="39"/>
      <c r="E48" s="39"/>
      <c r="F48" s="39"/>
      <c r="G48" s="39"/>
      <c r="H48" s="39"/>
      <c r="I48" s="39"/>
      <c r="J48" s="1"/>
      <c r="K48" s="1"/>
    </row>
    <row r="49" spans="1:11" ht="34.5" hidden="1" customHeight="1" x14ac:dyDescent="0.2">
      <c r="A49" s="14"/>
      <c r="B49" s="33"/>
      <c r="C49" s="33"/>
      <c r="D49" s="33"/>
      <c r="E49" s="33"/>
      <c r="F49" s="33"/>
      <c r="G49" s="33"/>
      <c r="H49" s="33"/>
      <c r="I49" s="33"/>
      <c r="J49" s="1"/>
      <c r="K49" s="1"/>
    </row>
    <row r="50" spans="1:11" ht="25.5" hidden="1" customHeight="1" x14ac:dyDescent="0.2">
      <c r="A50" s="1"/>
      <c r="B50" s="33"/>
      <c r="C50" s="33"/>
      <c r="D50" s="33"/>
      <c r="E50" s="33"/>
      <c r="F50" s="33"/>
      <c r="G50" s="33"/>
      <c r="H50" s="33"/>
      <c r="I50" s="33"/>
      <c r="J50" s="1"/>
      <c r="K50" s="1"/>
    </row>
    <row r="51" spans="1:11" x14ac:dyDescent="0.2">
      <c r="B51" s="32" t="s">
        <v>68</v>
      </c>
    </row>
    <row r="52" spans="1:11" x14ac:dyDescent="0.2">
      <c r="B52" s="32" t="s">
        <v>69</v>
      </c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4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Ings22xmes</vt:lpstr>
      <vt:lpstr>Ings22vrsPto.eIng21</vt:lpstr>
      <vt:lpstr>Ings22vrsPto.eIng21!Área_de_impresión</vt:lpstr>
      <vt:lpstr>Ings22xmes!Área_de_impresión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2022-03-01T21:41:33Z</cp:lastPrinted>
  <dcterms:created xsi:type="dcterms:W3CDTF">2022-01-04T19:07:22Z</dcterms:created>
  <dcterms:modified xsi:type="dcterms:W3CDTF">2022-05-04T14:50:10Z</dcterms:modified>
</cp:coreProperties>
</file>