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2019\excel\ingresos\"/>
    </mc:Choice>
  </mc:AlternateContent>
  <bookViews>
    <workbookView xWindow="0" yWindow="0" windowWidth="24000" windowHeight="8835" tabRatio="590" activeTab="1"/>
  </bookViews>
  <sheets>
    <sheet name="Ings19xmes" sheetId="12" r:id="rId1"/>
    <sheet name="Ings19vrsPto.eIng18" sheetId="9" r:id="rId2"/>
  </sheets>
  <calcPr calcId="152511"/>
</workbook>
</file>

<file path=xl/calcChain.xml><?xml version="1.0" encoding="utf-8"?>
<calcChain xmlns="http://schemas.openxmlformats.org/spreadsheetml/2006/main">
  <c r="C40" i="12" l="1"/>
  <c r="C32" i="12"/>
  <c r="C29" i="12"/>
  <c r="C24" i="12"/>
  <c r="C17" i="12"/>
  <c r="C12" i="12"/>
  <c r="C9" i="12"/>
  <c r="C8" i="12"/>
  <c r="P26" i="12"/>
  <c r="Q26" i="12"/>
  <c r="R26" i="12"/>
  <c r="C9" i="9"/>
  <c r="H9" i="9"/>
  <c r="I9" i="9"/>
  <c r="D9" i="9"/>
  <c r="E9" i="9"/>
  <c r="F10" i="9"/>
  <c r="G10" i="9"/>
  <c r="H10" i="9"/>
  <c r="I10" i="9"/>
  <c r="F11" i="9"/>
  <c r="G11" i="9"/>
  <c r="H11" i="9"/>
  <c r="I11" i="9"/>
  <c r="C12" i="9"/>
  <c r="D12" i="9"/>
  <c r="D8" i="9"/>
  <c r="E12" i="9"/>
  <c r="F12" i="9"/>
  <c r="G12" i="9"/>
  <c r="H12" i="9"/>
  <c r="I12" i="9"/>
  <c r="F13" i="9"/>
  <c r="G13" i="9"/>
  <c r="H13" i="9"/>
  <c r="I13" i="9"/>
  <c r="F14" i="9"/>
  <c r="G14" i="9"/>
  <c r="H14" i="9"/>
  <c r="I14" i="9"/>
  <c r="F15" i="9"/>
  <c r="G15" i="9"/>
  <c r="H15" i="9"/>
  <c r="I15" i="9"/>
  <c r="F16" i="9"/>
  <c r="G16" i="9"/>
  <c r="H16" i="9"/>
  <c r="I16" i="9"/>
  <c r="C17" i="9"/>
  <c r="H17" i="9"/>
  <c r="I17" i="9"/>
  <c r="D17" i="9"/>
  <c r="E17" i="9"/>
  <c r="F18" i="9"/>
  <c r="G18" i="9"/>
  <c r="H18" i="9"/>
  <c r="I18" i="9"/>
  <c r="F19" i="9"/>
  <c r="G19" i="9"/>
  <c r="H19" i="9"/>
  <c r="I19" i="9"/>
  <c r="F20" i="9"/>
  <c r="G20" i="9"/>
  <c r="H20" i="9"/>
  <c r="I20" i="9"/>
  <c r="F21" i="9"/>
  <c r="G21" i="9"/>
  <c r="H21" i="9"/>
  <c r="I21" i="9"/>
  <c r="F22" i="9"/>
  <c r="G22" i="9"/>
  <c r="H22" i="9"/>
  <c r="I22" i="9"/>
  <c r="F23" i="9"/>
  <c r="G23" i="9"/>
  <c r="H23" i="9"/>
  <c r="I23" i="9"/>
  <c r="D24" i="9"/>
  <c r="F25" i="9"/>
  <c r="G25" i="9"/>
  <c r="H25" i="9"/>
  <c r="I25" i="9"/>
  <c r="F26" i="9"/>
  <c r="G26" i="9"/>
  <c r="H26" i="9"/>
  <c r="I26" i="9"/>
  <c r="F27" i="9"/>
  <c r="G27" i="9"/>
  <c r="H27" i="9"/>
  <c r="I27" i="9"/>
  <c r="F28" i="9"/>
  <c r="G28" i="9"/>
  <c r="H28" i="9"/>
  <c r="I28" i="9"/>
  <c r="C29" i="9"/>
  <c r="C24" i="9"/>
  <c r="H24" i="9"/>
  <c r="I24" i="9"/>
  <c r="E29" i="9"/>
  <c r="F29" i="9"/>
  <c r="G29" i="9"/>
  <c r="F30" i="9"/>
  <c r="G30" i="9"/>
  <c r="H30" i="9"/>
  <c r="I30" i="9"/>
  <c r="F31" i="9"/>
  <c r="G31" i="9"/>
  <c r="H31" i="9"/>
  <c r="I31" i="9"/>
  <c r="C32" i="9"/>
  <c r="D32" i="9"/>
  <c r="E32" i="9"/>
  <c r="H32" i="9"/>
  <c r="I32" i="9"/>
  <c r="F33" i="9"/>
  <c r="G33" i="9"/>
  <c r="H33" i="9"/>
  <c r="I33" i="9"/>
  <c r="F34" i="9"/>
  <c r="G34" i="9"/>
  <c r="H34" i="9"/>
  <c r="I34" i="9"/>
  <c r="F35" i="9"/>
  <c r="G35" i="9"/>
  <c r="H35" i="9"/>
  <c r="I35" i="9"/>
  <c r="F36" i="9"/>
  <c r="G36" i="9"/>
  <c r="H36" i="9"/>
  <c r="I36" i="9"/>
  <c r="F37" i="9"/>
  <c r="G37" i="9"/>
  <c r="H37" i="9"/>
  <c r="I37" i="9"/>
  <c r="F38" i="9"/>
  <c r="G38" i="9"/>
  <c r="H38" i="9"/>
  <c r="I38" i="9"/>
  <c r="F39" i="9"/>
  <c r="G39" i="9"/>
  <c r="H39" i="9"/>
  <c r="I39" i="9"/>
  <c r="C40" i="9"/>
  <c r="D40" i="9"/>
  <c r="F40" i="9"/>
  <c r="G40" i="9"/>
  <c r="E40" i="9"/>
  <c r="F41" i="9"/>
  <c r="G41" i="9"/>
  <c r="H41" i="9"/>
  <c r="I41" i="9"/>
  <c r="F42" i="9"/>
  <c r="G42" i="9"/>
  <c r="H42" i="9"/>
  <c r="I42" i="9"/>
  <c r="F43" i="9"/>
  <c r="G43" i="9"/>
  <c r="H43" i="9"/>
  <c r="I43" i="9"/>
  <c r="K7" i="12"/>
  <c r="L7" i="12"/>
  <c r="M7" i="12"/>
  <c r="N7" i="12"/>
  <c r="O7" i="12"/>
  <c r="K8" i="12"/>
  <c r="L8" i="12"/>
  <c r="M8" i="12"/>
  <c r="N8" i="12"/>
  <c r="O8" i="12"/>
  <c r="D9" i="12"/>
  <c r="P9" i="12"/>
  <c r="E9" i="12"/>
  <c r="F9" i="12"/>
  <c r="G9" i="12"/>
  <c r="H9" i="12"/>
  <c r="I9" i="12"/>
  <c r="J9" i="12"/>
  <c r="K9" i="12"/>
  <c r="L9" i="12"/>
  <c r="M9" i="12"/>
  <c r="N9" i="12"/>
  <c r="O9" i="12"/>
  <c r="P10" i="12"/>
  <c r="Q10" i="12"/>
  <c r="R10" i="12"/>
  <c r="P11" i="12"/>
  <c r="Q11" i="12"/>
  <c r="R11" i="12"/>
  <c r="D12" i="12"/>
  <c r="E12" i="12"/>
  <c r="F12" i="12"/>
  <c r="P12" i="12"/>
  <c r="Q12" i="12"/>
  <c r="R12" i="12"/>
  <c r="G12" i="12"/>
  <c r="H12" i="12"/>
  <c r="I12" i="12"/>
  <c r="J12" i="12"/>
  <c r="K12" i="12"/>
  <c r="L12" i="12"/>
  <c r="M12" i="12"/>
  <c r="N12" i="12"/>
  <c r="O12" i="12"/>
  <c r="P13" i="12"/>
  <c r="Q13" i="12"/>
  <c r="R13" i="12"/>
  <c r="P14" i="12"/>
  <c r="Q14" i="12"/>
  <c r="R14" i="12"/>
  <c r="P15" i="12"/>
  <c r="Q15" i="12"/>
  <c r="R15" i="12"/>
  <c r="P16" i="12"/>
  <c r="Q16" i="12"/>
  <c r="R16" i="12"/>
  <c r="D17" i="12"/>
  <c r="E17" i="12"/>
  <c r="F17" i="12"/>
  <c r="P17" i="12"/>
  <c r="Q17" i="12"/>
  <c r="R17" i="12"/>
  <c r="G17" i="12"/>
  <c r="H17" i="12"/>
  <c r="I17" i="12"/>
  <c r="J17" i="12"/>
  <c r="K17" i="12"/>
  <c r="L17" i="12"/>
  <c r="M17" i="12"/>
  <c r="N17" i="12"/>
  <c r="O17" i="12"/>
  <c r="P18" i="12"/>
  <c r="Q18" i="12"/>
  <c r="R18" i="12"/>
  <c r="P19" i="12"/>
  <c r="Q19" i="12"/>
  <c r="R19" i="12"/>
  <c r="P20" i="12"/>
  <c r="Q20" i="12"/>
  <c r="R20" i="12"/>
  <c r="P21" i="12"/>
  <c r="Q21" i="12"/>
  <c r="R21" i="12"/>
  <c r="P22" i="12"/>
  <c r="Q22" i="12"/>
  <c r="R22" i="12"/>
  <c r="P23" i="12"/>
  <c r="Q23" i="12"/>
  <c r="R23" i="12"/>
  <c r="K24" i="12"/>
  <c r="L24" i="12"/>
  <c r="M24" i="12"/>
  <c r="N24" i="12"/>
  <c r="O24" i="12"/>
  <c r="P25" i="12"/>
  <c r="Q25" i="12"/>
  <c r="R25" i="12"/>
  <c r="P27" i="12"/>
  <c r="P28" i="12"/>
  <c r="Q28" i="12"/>
  <c r="R28" i="12"/>
  <c r="D29" i="12"/>
  <c r="P29" i="12"/>
  <c r="Q29" i="12"/>
  <c r="R29" i="12"/>
  <c r="E29" i="12"/>
  <c r="E24" i="12"/>
  <c r="F29" i="12"/>
  <c r="F24" i="12"/>
  <c r="G29" i="12"/>
  <c r="G24" i="12"/>
  <c r="H29" i="12"/>
  <c r="H24" i="12"/>
  <c r="I29" i="12"/>
  <c r="I24" i="12"/>
  <c r="J29" i="12"/>
  <c r="J24" i="12"/>
  <c r="K29" i="12"/>
  <c r="L29" i="12"/>
  <c r="M29" i="12"/>
  <c r="N29" i="12"/>
  <c r="O29" i="12"/>
  <c r="P30" i="12"/>
  <c r="Q30" i="12"/>
  <c r="R30" i="12"/>
  <c r="P31" i="12"/>
  <c r="Q31" i="12"/>
  <c r="R31" i="12"/>
  <c r="D32" i="12"/>
  <c r="P32" i="12"/>
  <c r="Q32" i="12"/>
  <c r="R32" i="12"/>
  <c r="E32" i="12"/>
  <c r="F32" i="12"/>
  <c r="G32" i="12"/>
  <c r="H32" i="12"/>
  <c r="I32" i="12"/>
  <c r="J32" i="12"/>
  <c r="K32" i="12"/>
  <c r="L32" i="12"/>
  <c r="M32" i="12"/>
  <c r="N32" i="12"/>
  <c r="O32" i="12"/>
  <c r="P33" i="12"/>
  <c r="Q33" i="12"/>
  <c r="R33" i="12"/>
  <c r="P34" i="12"/>
  <c r="Q34" i="12"/>
  <c r="R34" i="12"/>
  <c r="P35" i="12"/>
  <c r="Q35" i="12"/>
  <c r="R35" i="12"/>
  <c r="P36" i="12"/>
  <c r="Q36" i="12"/>
  <c r="R36" i="12"/>
  <c r="P37" i="12"/>
  <c r="P38" i="12"/>
  <c r="Q38" i="12"/>
  <c r="R38" i="12"/>
  <c r="P39" i="12"/>
  <c r="Q39" i="12"/>
  <c r="R39" i="12"/>
  <c r="D40" i="12"/>
  <c r="P40" i="12"/>
  <c r="Q40" i="12"/>
  <c r="R40" i="12"/>
  <c r="E40" i="12"/>
  <c r="F40" i="12"/>
  <c r="G40" i="12"/>
  <c r="H40" i="12"/>
  <c r="I40" i="12"/>
  <c r="J40" i="12"/>
  <c r="K40" i="12"/>
  <c r="L40" i="12"/>
  <c r="M40" i="12"/>
  <c r="N40" i="12"/>
  <c r="O40" i="12"/>
  <c r="P41" i="12"/>
  <c r="Q41" i="12"/>
  <c r="R41" i="12"/>
  <c r="P42" i="12"/>
  <c r="Q42" i="12"/>
  <c r="R42" i="12"/>
  <c r="P43" i="12"/>
  <c r="Q43" i="12"/>
  <c r="R43" i="12"/>
  <c r="Q37" i="12"/>
  <c r="R37" i="12"/>
  <c r="D24" i="12"/>
  <c r="D8" i="12"/>
  <c r="D7" i="12"/>
  <c r="H29" i="9"/>
  <c r="I29" i="9"/>
  <c r="E24" i="9"/>
  <c r="F24" i="9"/>
  <c r="G24" i="9"/>
  <c r="H40" i="9"/>
  <c r="I40" i="9"/>
  <c r="F17" i="9"/>
  <c r="G17" i="9"/>
  <c r="C7" i="12"/>
  <c r="F32" i="9"/>
  <c r="G32" i="9"/>
  <c r="E8" i="9"/>
  <c r="F9" i="9"/>
  <c r="G9" i="9"/>
  <c r="G8" i="12"/>
  <c r="G7" i="12"/>
  <c r="I8" i="12"/>
  <c r="I7" i="12"/>
  <c r="P24" i="12"/>
  <c r="H8" i="12"/>
  <c r="H7" i="12"/>
  <c r="Q24" i="12"/>
  <c r="R24" i="12"/>
  <c r="E8" i="12"/>
  <c r="E7" i="12"/>
  <c r="Q27" i="12"/>
  <c r="R27" i="12"/>
  <c r="F8" i="12"/>
  <c r="F7" i="12"/>
  <c r="J8" i="12"/>
  <c r="J7" i="12"/>
  <c r="Q9" i="12"/>
  <c r="R9" i="12"/>
  <c r="D7" i="9"/>
  <c r="C8" i="9"/>
  <c r="C7" i="9"/>
  <c r="F8" i="9"/>
  <c r="G8" i="9"/>
  <c r="E7" i="9"/>
  <c r="P7" i="12"/>
  <c r="Q7" i="12"/>
  <c r="R7" i="12"/>
  <c r="P8" i="12"/>
  <c r="Q8" i="12"/>
  <c r="R8" i="12"/>
  <c r="H8" i="9"/>
  <c r="I8" i="9"/>
  <c r="F7" i="9"/>
  <c r="G7" i="9"/>
  <c r="H7" i="9"/>
  <c r="I7" i="9"/>
</calcChain>
</file>

<file path=xl/sharedStrings.xml><?xml version="1.0" encoding="utf-8"?>
<sst xmlns="http://schemas.openxmlformats.org/spreadsheetml/2006/main" count="115" uniqueCount="67">
  <si>
    <t>IVA</t>
  </si>
  <si>
    <t>Declaraciones</t>
  </si>
  <si>
    <t>Importación</t>
  </si>
  <si>
    <t>Retenciones</t>
  </si>
  <si>
    <t>Pago a Cuenta</t>
  </si>
  <si>
    <t>Transferencia de Bienes</t>
  </si>
  <si>
    <t>Migración y Turismo</t>
  </si>
  <si>
    <t>FOVIAL</t>
  </si>
  <si>
    <t>Concepto</t>
  </si>
  <si>
    <t>IMPUESTO SOBRE LA RENTA</t>
  </si>
  <si>
    <t>DERECHOS ARANCELARIOS A LA IMPORTACION</t>
  </si>
  <si>
    <t>Cerveza</t>
  </si>
  <si>
    <t>Cigarrillo</t>
  </si>
  <si>
    <t>Armas, munic., explos. Y similares</t>
  </si>
  <si>
    <t>OTROS IMP. Y GRAV. DIVERSOS</t>
  </si>
  <si>
    <t>s/ Llamadas Prov del Exterior</t>
  </si>
  <si>
    <t>Impto. Esp. 1er Matricula</t>
  </si>
  <si>
    <t>PROMOCION TURISMO</t>
  </si>
  <si>
    <t>TRANSPORTE PUBLICO</t>
  </si>
  <si>
    <t>Fuente: Dirección General de Tesorería</t>
  </si>
  <si>
    <t>FEFE</t>
  </si>
  <si>
    <t>DUI</t>
  </si>
  <si>
    <t>CONTRIBUCIONES ESPECIALES</t>
  </si>
  <si>
    <t>2. NO TRIBUTARIOS</t>
  </si>
  <si>
    <t>1. TRIBUTARIOS Y CONTRIBUCIONES</t>
  </si>
  <si>
    <t>INGRESOS CORRIENTES Y CONTRIBUCIONES (1+2)</t>
  </si>
  <si>
    <t>Gaseosa y otras bebidas no carbonatadas</t>
  </si>
  <si>
    <t>(Montos en Millones de US$)</t>
  </si>
  <si>
    <t>Variaciones</t>
  </si>
  <si>
    <t>Abs.</t>
  </si>
  <si>
    <t>%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</si>
  <si>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</si>
  <si>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</si>
  <si>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AZUCAR EXTRAIDA</t>
  </si>
  <si>
    <t>Productos Alcohólicos</t>
  </si>
  <si>
    <t xml:space="preserve">Abs. </t>
  </si>
  <si>
    <t>IMPUESTOS SELECTIVOS AL CONSUMO</t>
  </si>
  <si>
    <t>FONAT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</si>
  <si>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</si>
  <si>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</si>
  <si>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</si>
  <si>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</si>
  <si>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</si>
  <si>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</si>
  <si>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</si>
  <si>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</si>
  <si>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</si>
  <si>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</si>
  <si>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</si>
  <si>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</si>
  <si>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</si>
  <si>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</si>
  <si>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Ad-valorem sobre combustibles</t>
  </si>
  <si>
    <t>Impuesto a operaciones financieras</t>
  </si>
  <si>
    <t>Al cheque y a las transferencias electrónicas</t>
  </si>
  <si>
    <t>Retención para el control de la liquidez (Acreditable)</t>
  </si>
  <si>
    <t>Año 2018</t>
  </si>
  <si>
    <t>SEGURIDAD PUBLICA (CESC)</t>
  </si>
  <si>
    <t>SEGURIDAD PUBLICA (Grandes Contribuyentes)</t>
  </si>
  <si>
    <t>Año 2019</t>
  </si>
  <si>
    <t>Pto. 2019</t>
  </si>
  <si>
    <t>Variac. 19 / 18</t>
  </si>
  <si>
    <t>Variac. 19 / Pto. 19</t>
  </si>
  <si>
    <t>Al 31 Jul.</t>
  </si>
  <si>
    <t>Al  31 Jul.</t>
  </si>
  <si>
    <t>INGRESOS AL 31 DE JULIO DE 2019, VRS EJECUTADO  2018 (definitivos)</t>
  </si>
  <si>
    <t>COMPARATIVO ACUMULADO AL  31 DE JULIO DE 2019, VRS EJECUTADO  2018 Y PRESUPUESTO 2019 (definitivos)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</si>
</sst>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#,##0.0"/>
    <numFmt numFmtId="176" formatCode="#,##0.000000"/>
  </numFmts>
  <fonts count="11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9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7" fillId="0" borderId="0" xfId="0" applyFont="1" applyAlignment="1"/>
    <xf numFmtId="0" fontId="0" fillId="0" borderId="0" xfId="0" applyFill="1"/>
    <xf numFmtId="0" fontId="7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3" borderId="12" xfId="0" applyFont="1" applyFill="1" applyBorder="1"/>
    <xf numFmtId="172" fontId="2" fillId="3" borderId="5" xfId="0" applyNumberFormat="1" applyFont="1" applyFill="1" applyBorder="1" applyAlignment="1"/>
    <xf numFmtId="172" fontId="2" fillId="3" borderId="5" xfId="0" applyNumberFormat="1" applyFont="1" applyFill="1" applyBorder="1"/>
    <xf numFmtId="172" fontId="2" fillId="3" borderId="6" xfId="0" applyNumberFormat="1" applyFont="1" applyFill="1" applyBorder="1"/>
    <xf numFmtId="172" fontId="2" fillId="3" borderId="11" xfId="0" applyNumberFormat="1" applyFont="1" applyFill="1" applyBorder="1"/>
    <xf numFmtId="0" fontId="2" fillId="3" borderId="1" xfId="0" applyFont="1" applyFill="1" applyBorder="1"/>
    <xf numFmtId="172" fontId="2" fillId="3" borderId="8" xfId="0" applyNumberFormat="1" applyFont="1" applyFill="1" applyBorder="1"/>
    <xf numFmtId="172" fontId="2" fillId="3" borderId="10" xfId="0" applyNumberFormat="1" applyFont="1" applyFill="1" applyBorder="1"/>
    <xf numFmtId="172" fontId="2" fillId="3" borderId="3" xfId="0" applyNumberFormat="1" applyFont="1" applyFill="1" applyBorder="1"/>
    <xf numFmtId="0" fontId="2" fillId="3" borderId="1" xfId="0" applyFont="1" applyFill="1" applyBorder="1" applyAlignment="1">
      <alignment horizontal="left" indent="1"/>
    </xf>
    <xf numFmtId="0" fontId="4" fillId="3" borderId="1" xfId="0" applyFont="1" applyFill="1" applyBorder="1" applyAlignment="1">
      <alignment horizontal="left" indent="2"/>
    </xf>
    <xf numFmtId="172" fontId="4" fillId="3" borderId="8" xfId="0" applyNumberFormat="1" applyFont="1" applyFill="1" applyBorder="1"/>
    <xf numFmtId="172" fontId="4" fillId="3" borderId="10" xfId="0" applyNumberFormat="1" applyFont="1" applyFill="1" applyBorder="1"/>
    <xf numFmtId="172" fontId="4" fillId="3" borderId="3" xfId="0" applyNumberFormat="1" applyFont="1" applyFill="1" applyBorder="1"/>
    <xf numFmtId="0" fontId="2" fillId="3" borderId="2" xfId="0" applyFont="1" applyFill="1" applyBorder="1"/>
    <xf numFmtId="172" fontId="2" fillId="3" borderId="9" xfId="0" applyNumberFormat="1" applyFont="1" applyFill="1" applyBorder="1"/>
    <xf numFmtId="172" fontId="5" fillId="3" borderId="4" xfId="0" applyNumberFormat="1" applyFont="1" applyFill="1" applyBorder="1"/>
    <xf numFmtId="0" fontId="6" fillId="3" borderId="0" xfId="0" applyFont="1" applyFill="1"/>
    <xf numFmtId="0" fontId="0" fillId="3" borderId="0" xfId="0" applyFill="1"/>
    <xf numFmtId="0" fontId="3" fillId="3" borderId="0" xfId="0" applyFont="1" applyFill="1" applyBorder="1"/>
    <xf numFmtId="172" fontId="2" fillId="3" borderId="13" xfId="0" applyNumberFormat="1" applyFont="1" applyFill="1" applyBorder="1"/>
    <xf numFmtId="172" fontId="10" fillId="3" borderId="10" xfId="0" applyNumberFormat="1" applyFont="1" applyFill="1" applyBorder="1"/>
    <xf numFmtId="0" fontId="9" fillId="0" borderId="0" xfId="0" applyFont="1" applyFill="1" applyBorder="1" applyAlignment="1">
      <alignment horizontal="justify" vertical="center" wrapText="1"/>
    </xf>
    <xf numFmtId="172" fontId="10" fillId="3" borderId="3" xfId="0" applyNumberFormat="1" applyFont="1" applyFill="1" applyBorder="1"/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indent="3"/>
    </xf>
    <xf numFmtId="176" fontId="0" fillId="0" borderId="0" xfId="0" applyNumberFormat="1" applyFill="1"/>
    <xf numFmtId="0" fontId="2" fillId="3" borderId="0" xfId="0" applyFont="1" applyFill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2060"/>
    <pageSetUpPr fitToPage="1"/>
  </sheetPr>
  <dimension ref="A1:Z53"/>
  <sheetViews>
    <sheetView showGridLines="0" zoomScale="80" zoomScaleNormal="80" workbookViewId="0">
      <selection activeCell="T9" sqref="T9"/>
    </sheetView>
  </sheetViews>
  <sheetFormatPr baseColWidth="10" defaultRowHeight="12.75" x14ac:dyDescent="0.2"/>
  <cols>
    <col min="2" max="2" width="59.5703125" customWidth="1"/>
    <col min="3" max="3" width="10.7109375" customWidth="1"/>
    <col min="4" max="5" width="7.85546875" customWidth="1"/>
    <col min="6" max="6" width="8" customWidth="1"/>
    <col min="7" max="10" width="7.7109375" customWidth="1"/>
    <col min="11" max="15" width="7.7109375" hidden="1" customWidth="1"/>
    <col min="16" max="16" width="10.7109375" customWidth="1"/>
    <col min="17" max="18" width="9.7109375" customWidth="1"/>
    <col min="21" max="21" width="13.7109375" bestFit="1" customWidth="1"/>
  </cols>
  <sheetData>
    <row r="1" spans="1:22" x14ac:dyDescent="0.2">
      <c r="B1" s="2"/>
      <c r="C1" s="2"/>
      <c r="D1" s="2"/>
      <c r="E1" s="2"/>
      <c r="F1" s="2"/>
      <c r="G1" s="2"/>
      <c r="H1" s="2"/>
      <c r="I1" s="2"/>
      <c r="J1" s="2"/>
      <c r="K1" s="27"/>
      <c r="L1" s="2"/>
      <c r="M1" s="2"/>
      <c r="N1" s="2"/>
      <c r="O1" s="2"/>
      <c r="P1" s="2"/>
      <c r="Q1" s="2"/>
      <c r="R1" s="2"/>
    </row>
    <row r="2" spans="1:22" ht="15.75" x14ac:dyDescent="0.25">
      <c r="B2" s="38" t="s">
        <v>65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22" ht="16.5" customHeight="1" x14ac:dyDescent="0.25">
      <c r="B3" s="38" t="s">
        <v>27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22" ht="13.5" thickBot="1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T4" s="2"/>
      <c r="U4" s="2"/>
      <c r="V4" s="2"/>
    </row>
    <row r="5" spans="1:22" ht="21" customHeight="1" x14ac:dyDescent="0.2">
      <c r="B5" s="39" t="s">
        <v>8</v>
      </c>
      <c r="C5" s="33" t="s">
        <v>56</v>
      </c>
      <c r="D5" s="41" t="s">
        <v>59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  <c r="Q5" s="44" t="s">
        <v>28</v>
      </c>
      <c r="R5" s="45"/>
      <c r="T5" s="2"/>
      <c r="U5" s="2"/>
      <c r="V5" s="2"/>
    </row>
    <row r="6" spans="1:22" ht="31.5" customHeight="1" x14ac:dyDescent="0.2">
      <c r="A6" s="2"/>
      <c r="B6" s="40"/>
      <c r="C6" s="3" t="s">
        <v>64</v>
      </c>
      <c r="D6" s="3" t="s">
        <v>38</v>
      </c>
      <c r="E6" s="3" t="s">
        <v>39</v>
      </c>
      <c r="F6" s="3" t="s">
        <v>40</v>
      </c>
      <c r="G6" s="3" t="s">
        <v>41</v>
      </c>
      <c r="H6" s="3" t="s">
        <v>42</v>
      </c>
      <c r="I6" s="3" t="s">
        <v>43</v>
      </c>
      <c r="J6" s="3" t="s">
        <v>44</v>
      </c>
      <c r="K6" s="3" t="s">
        <v>45</v>
      </c>
      <c r="L6" s="3" t="s">
        <v>46</v>
      </c>
      <c r="M6" s="3" t="s">
        <v>47</v>
      </c>
      <c r="N6" s="3" t="s">
        <v>48</v>
      </c>
      <c r="O6" s="3" t="s">
        <v>49</v>
      </c>
      <c r="P6" s="3" t="s">
        <v>64</v>
      </c>
      <c r="Q6" s="34" t="s">
        <v>29</v>
      </c>
      <c r="R6" s="35" t="s">
        <v>30</v>
      </c>
      <c r="T6" s="2"/>
      <c r="U6" s="2"/>
      <c r="V6" s="2"/>
    </row>
    <row r="7" spans="1:22" ht="21" customHeight="1" x14ac:dyDescent="0.25">
      <c r="A7" s="2"/>
      <c r="B7" s="9" t="s">
        <v>50</v>
      </c>
      <c r="C7" s="10">
        <f>+C8+C40</f>
        <v>3141.2821999999996</v>
      </c>
      <c r="D7" s="10">
        <f>+D8+D40</f>
        <v>468.31229999999999</v>
      </c>
      <c r="E7" s="10">
        <f t="shared" ref="E7:O7" si="0">+E8+E40</f>
        <v>380.8393200000001</v>
      </c>
      <c r="F7" s="10">
        <f t="shared" si="0"/>
        <v>391.11279999999999</v>
      </c>
      <c r="G7" s="10">
        <f t="shared" si="0"/>
        <v>817.10149999999999</v>
      </c>
      <c r="H7" s="10">
        <f t="shared" si="0"/>
        <v>398.34850000000006</v>
      </c>
      <c r="I7" s="10">
        <f t="shared" si="0"/>
        <v>370.71331000000004</v>
      </c>
      <c r="J7" s="10">
        <f t="shared" si="0"/>
        <v>407.16249999999997</v>
      </c>
      <c r="K7" s="10">
        <f t="shared" si="0"/>
        <v>0</v>
      </c>
      <c r="L7" s="10">
        <f t="shared" si="0"/>
        <v>0</v>
      </c>
      <c r="M7" s="10">
        <f t="shared" si="0"/>
        <v>0</v>
      </c>
      <c r="N7" s="10">
        <f t="shared" si="0"/>
        <v>0</v>
      </c>
      <c r="O7" s="10">
        <f t="shared" si="0"/>
        <v>0</v>
      </c>
      <c r="P7" s="10">
        <f t="shared" ref="P7:P43" si="1">SUM(D7:O7)</f>
        <v>3233.5902300000002</v>
      </c>
      <c r="Q7" s="11">
        <f t="shared" ref="Q7:Q43" si="2">+P7-C7</f>
        <v>92.308030000000599</v>
      </c>
      <c r="R7" s="29">
        <f t="shared" ref="R7:R43" si="3">+Q7/C7*100</f>
        <v>2.9385462407675633</v>
      </c>
      <c r="T7" s="37"/>
      <c r="U7" s="37"/>
      <c r="V7" s="2"/>
    </row>
    <row r="8" spans="1:22" ht="21" customHeight="1" x14ac:dyDescent="0.25">
      <c r="A8" s="2"/>
      <c r="B8" s="14" t="s">
        <v>24</v>
      </c>
      <c r="C8" s="15">
        <f>+C9+C12+C16+C17+C24+C32</f>
        <v>2984.6427999999996</v>
      </c>
      <c r="D8" s="15">
        <f>+D9+D12+D16+D17+D24+D32</f>
        <v>452.40899999999999</v>
      </c>
      <c r="E8" s="15">
        <f t="shared" ref="E8:O8" si="4">+E9+E12+E16+E17+E24+E32</f>
        <v>349.09052000000008</v>
      </c>
      <c r="F8" s="15">
        <f t="shared" si="4"/>
        <v>368.56979999999999</v>
      </c>
      <c r="G8" s="15">
        <f t="shared" si="4"/>
        <v>802.60140000000001</v>
      </c>
      <c r="H8" s="15">
        <f t="shared" si="4"/>
        <v>365.87660000000005</v>
      </c>
      <c r="I8" s="15">
        <f t="shared" si="4"/>
        <v>356.78561000000002</v>
      </c>
      <c r="J8" s="15">
        <f t="shared" si="4"/>
        <v>389.61689999999999</v>
      </c>
      <c r="K8" s="15">
        <f t="shared" si="4"/>
        <v>0</v>
      </c>
      <c r="L8" s="15">
        <f t="shared" si="4"/>
        <v>0</v>
      </c>
      <c r="M8" s="15">
        <f t="shared" si="4"/>
        <v>0</v>
      </c>
      <c r="N8" s="15">
        <f t="shared" si="4"/>
        <v>0</v>
      </c>
      <c r="O8" s="15">
        <f t="shared" si="4"/>
        <v>0</v>
      </c>
      <c r="P8" s="15">
        <f t="shared" si="1"/>
        <v>3084.94983</v>
      </c>
      <c r="Q8" s="15">
        <f t="shared" si="2"/>
        <v>100.3070300000004</v>
      </c>
      <c r="R8" s="17">
        <f t="shared" si="3"/>
        <v>3.360771680952924</v>
      </c>
      <c r="T8" s="37"/>
      <c r="U8" s="37"/>
      <c r="V8" s="2"/>
    </row>
    <row r="9" spans="1:22" ht="21" customHeight="1" x14ac:dyDescent="0.25">
      <c r="A9" s="2"/>
      <c r="B9" s="18" t="s">
        <v>0</v>
      </c>
      <c r="C9" s="15">
        <f>SUM(C10:C11)</f>
        <v>1235.0072</v>
      </c>
      <c r="D9" s="15">
        <f>SUM(D10:D11)</f>
        <v>204.75360000000001</v>
      </c>
      <c r="E9" s="15">
        <f t="shared" ref="E9:O9" si="5">SUM(E10:E11)</f>
        <v>173.47430000000003</v>
      </c>
      <c r="F9" s="15">
        <f t="shared" si="5"/>
        <v>178.07470000000001</v>
      </c>
      <c r="G9" s="15">
        <f t="shared" si="5"/>
        <v>184.62890000000002</v>
      </c>
      <c r="H9" s="15">
        <f t="shared" si="5"/>
        <v>185.1541</v>
      </c>
      <c r="I9" s="15">
        <f t="shared" si="5"/>
        <v>177.24580000000003</v>
      </c>
      <c r="J9" s="15">
        <f t="shared" si="5"/>
        <v>196.8329</v>
      </c>
      <c r="K9" s="15">
        <f t="shared" si="5"/>
        <v>0</v>
      </c>
      <c r="L9" s="15">
        <f t="shared" si="5"/>
        <v>0</v>
      </c>
      <c r="M9" s="15">
        <f t="shared" si="5"/>
        <v>0</v>
      </c>
      <c r="N9" s="15">
        <f t="shared" si="5"/>
        <v>0</v>
      </c>
      <c r="O9" s="15">
        <f t="shared" si="5"/>
        <v>0</v>
      </c>
      <c r="P9" s="15">
        <f t="shared" si="1"/>
        <v>1300.1642999999999</v>
      </c>
      <c r="Q9" s="15">
        <f t="shared" si="2"/>
        <v>65.1570999999999</v>
      </c>
      <c r="R9" s="17">
        <f t="shared" si="3"/>
        <v>5.275847784531126</v>
      </c>
      <c r="T9" s="37"/>
      <c r="U9" s="37"/>
      <c r="V9" s="2"/>
    </row>
    <row r="10" spans="1:22" ht="12.75" customHeight="1" x14ac:dyDescent="0.2">
      <c r="A10" s="2"/>
      <c r="B10" s="19" t="s">
        <v>1</v>
      </c>
      <c r="C10" s="20">
        <v>583.39029999999991</v>
      </c>
      <c r="D10" s="20">
        <v>107.7997</v>
      </c>
      <c r="E10" s="20">
        <v>84.355000000000004</v>
      </c>
      <c r="F10" s="20">
        <v>79.277900000000002</v>
      </c>
      <c r="G10" s="20">
        <v>87.495300000000015</v>
      </c>
      <c r="H10" s="20">
        <v>82.866100000000003</v>
      </c>
      <c r="I10" s="20">
        <v>84.262200000000007</v>
      </c>
      <c r="J10" s="20">
        <v>88.935799999999986</v>
      </c>
      <c r="K10" s="20"/>
      <c r="L10" s="20"/>
      <c r="M10" s="20"/>
      <c r="N10" s="20"/>
      <c r="O10" s="20"/>
      <c r="P10" s="20">
        <f t="shared" si="1"/>
        <v>614.99199999999996</v>
      </c>
      <c r="Q10" s="20">
        <f t="shared" si="2"/>
        <v>31.601700000000051</v>
      </c>
      <c r="R10" s="22">
        <f t="shared" si="3"/>
        <v>5.4169052862209153</v>
      </c>
      <c r="T10" s="37"/>
      <c r="U10" s="37"/>
      <c r="V10" s="2"/>
    </row>
    <row r="11" spans="1:22" ht="12.75" customHeight="1" x14ac:dyDescent="0.2">
      <c r="A11" s="2"/>
      <c r="B11" s="19" t="s">
        <v>2</v>
      </c>
      <c r="C11" s="20">
        <v>651.6169000000001</v>
      </c>
      <c r="D11" s="20">
        <v>96.95389999999999</v>
      </c>
      <c r="E11" s="20">
        <v>89.11930000000001</v>
      </c>
      <c r="F11" s="20">
        <v>98.796800000000019</v>
      </c>
      <c r="G11" s="20">
        <v>97.133600000000001</v>
      </c>
      <c r="H11" s="20">
        <v>102.288</v>
      </c>
      <c r="I11" s="20">
        <v>92.98360000000001</v>
      </c>
      <c r="J11" s="20">
        <v>107.89709999999999</v>
      </c>
      <c r="K11" s="20"/>
      <c r="L11" s="20"/>
      <c r="M11" s="20"/>
      <c r="N11" s="20"/>
      <c r="O11" s="20"/>
      <c r="P11" s="20">
        <f>SUM(D11:O11)</f>
        <v>685.17230000000006</v>
      </c>
      <c r="Q11" s="20">
        <f t="shared" si="2"/>
        <v>33.555399999999963</v>
      </c>
      <c r="R11" s="22">
        <f t="shared" si="3"/>
        <v>5.1495595034444248</v>
      </c>
      <c r="T11" s="37"/>
      <c r="U11" s="37"/>
      <c r="V11" s="2"/>
    </row>
    <row r="12" spans="1:22" ht="21" customHeight="1" x14ac:dyDescent="0.25">
      <c r="A12" s="2"/>
      <c r="B12" s="18" t="s">
        <v>9</v>
      </c>
      <c r="C12" s="15">
        <f>SUM(C13:C15)</f>
        <v>1262.1958</v>
      </c>
      <c r="D12" s="15">
        <f>SUM(D13:D15)</f>
        <v>179.34549999999999</v>
      </c>
      <c r="E12" s="15">
        <f t="shared" ref="E12:O12" si="6">SUM(E13:E15)</f>
        <v>121.33529999999999</v>
      </c>
      <c r="F12" s="15">
        <f t="shared" si="6"/>
        <v>134.69759999999999</v>
      </c>
      <c r="G12" s="15">
        <f t="shared" si="6"/>
        <v>493.63210000000004</v>
      </c>
      <c r="H12" s="15">
        <f t="shared" si="6"/>
        <v>124.95620000000002</v>
      </c>
      <c r="I12" s="15">
        <f t="shared" si="6"/>
        <v>125.42699999999999</v>
      </c>
      <c r="J12" s="15">
        <f t="shared" si="6"/>
        <v>134.5145</v>
      </c>
      <c r="K12" s="15">
        <f t="shared" si="6"/>
        <v>0</v>
      </c>
      <c r="L12" s="15">
        <f t="shared" si="6"/>
        <v>0</v>
      </c>
      <c r="M12" s="15">
        <f t="shared" si="6"/>
        <v>0</v>
      </c>
      <c r="N12" s="15">
        <f t="shared" si="6"/>
        <v>0</v>
      </c>
      <c r="O12" s="15">
        <f t="shared" si="6"/>
        <v>0</v>
      </c>
      <c r="P12" s="15">
        <f t="shared" si="1"/>
        <v>1313.9081999999999</v>
      </c>
      <c r="Q12" s="15">
        <f t="shared" si="2"/>
        <v>51.712399999999889</v>
      </c>
      <c r="R12" s="17">
        <f t="shared" si="3"/>
        <v>4.0970188618913079</v>
      </c>
      <c r="T12" s="37"/>
      <c r="U12" s="37"/>
      <c r="V12" s="2"/>
    </row>
    <row r="13" spans="1:22" ht="12.75" customHeight="1" x14ac:dyDescent="0.2">
      <c r="A13" s="2"/>
      <c r="B13" s="19" t="s">
        <v>1</v>
      </c>
      <c r="C13" s="20">
        <v>430.62489999999997</v>
      </c>
      <c r="D13" s="20">
        <v>1.5603</v>
      </c>
      <c r="E13" s="20">
        <v>3.7148000000000003</v>
      </c>
      <c r="F13" s="20">
        <v>18.650200000000005</v>
      </c>
      <c r="G13" s="20">
        <v>373.14030000000002</v>
      </c>
      <c r="H13" s="20">
        <v>13.961200000000002</v>
      </c>
      <c r="I13" s="20">
        <v>11.746700000000001</v>
      </c>
      <c r="J13" s="20">
        <v>11.824100000000001</v>
      </c>
      <c r="K13" s="20"/>
      <c r="L13" s="20"/>
      <c r="M13" s="20"/>
      <c r="N13" s="20"/>
      <c r="O13" s="20"/>
      <c r="P13" s="20">
        <f t="shared" si="1"/>
        <v>434.5976</v>
      </c>
      <c r="Q13" s="20">
        <f t="shared" si="2"/>
        <v>3.9727000000000317</v>
      </c>
      <c r="R13" s="22">
        <f t="shared" si="3"/>
        <v>0.92254302990840331</v>
      </c>
      <c r="T13" s="37"/>
      <c r="U13" s="37"/>
      <c r="V13" s="2"/>
    </row>
    <row r="14" spans="1:22" ht="12.75" customHeight="1" x14ac:dyDescent="0.2">
      <c r="A14" s="2"/>
      <c r="B14" s="19" t="s">
        <v>3</v>
      </c>
      <c r="C14" s="20">
        <v>563.72390000000007</v>
      </c>
      <c r="D14" s="20">
        <v>123.56669999999998</v>
      </c>
      <c r="E14" s="20">
        <v>72.02109999999999</v>
      </c>
      <c r="F14" s="20">
        <v>74.834999999999994</v>
      </c>
      <c r="G14" s="20">
        <v>77.607900000000015</v>
      </c>
      <c r="H14" s="20">
        <v>81.859700000000018</v>
      </c>
      <c r="I14" s="20">
        <v>81.819999999999993</v>
      </c>
      <c r="J14" s="20">
        <v>88.669599999999988</v>
      </c>
      <c r="K14" s="20"/>
      <c r="L14" s="20"/>
      <c r="M14" s="20"/>
      <c r="N14" s="20"/>
      <c r="O14" s="20"/>
      <c r="P14" s="20">
        <f t="shared" si="1"/>
        <v>600.38</v>
      </c>
      <c r="Q14" s="20">
        <f t="shared" si="2"/>
        <v>36.656099999999924</v>
      </c>
      <c r="R14" s="22">
        <f t="shared" si="3"/>
        <v>6.502491733985365</v>
      </c>
      <c r="T14" s="37"/>
      <c r="U14" s="37"/>
      <c r="V14" s="2"/>
    </row>
    <row r="15" spans="1:22" ht="12.75" customHeight="1" x14ac:dyDescent="0.2">
      <c r="A15" s="2"/>
      <c r="B15" s="19" t="s">
        <v>4</v>
      </c>
      <c r="C15" s="20">
        <v>267.84699999999998</v>
      </c>
      <c r="D15" s="20">
        <v>54.218499999999999</v>
      </c>
      <c r="E15" s="20">
        <v>45.599400000000003</v>
      </c>
      <c r="F15" s="20">
        <v>41.212399999999995</v>
      </c>
      <c r="G15" s="20">
        <v>42.883900000000004</v>
      </c>
      <c r="H15" s="20">
        <v>29.135300000000004</v>
      </c>
      <c r="I15" s="20">
        <v>31.860299999999999</v>
      </c>
      <c r="J15" s="20">
        <v>34.020799999999994</v>
      </c>
      <c r="K15" s="20"/>
      <c r="L15" s="20"/>
      <c r="M15" s="20"/>
      <c r="N15" s="20"/>
      <c r="O15" s="20"/>
      <c r="P15" s="20">
        <f t="shared" si="1"/>
        <v>278.93060000000003</v>
      </c>
      <c r="Q15" s="20">
        <f t="shared" si="2"/>
        <v>11.083600000000047</v>
      </c>
      <c r="R15" s="22">
        <f t="shared" si="3"/>
        <v>4.1380340268885023</v>
      </c>
      <c r="T15" s="37"/>
      <c r="U15" s="37"/>
      <c r="V15" s="2"/>
    </row>
    <row r="16" spans="1:22" ht="21" customHeight="1" x14ac:dyDescent="0.25">
      <c r="A16" s="2"/>
      <c r="B16" s="18" t="s">
        <v>51</v>
      </c>
      <c r="C16" s="15">
        <v>124.81219999999998</v>
      </c>
      <c r="D16" s="15">
        <v>18.389800000000001</v>
      </c>
      <c r="E16" s="15">
        <v>17.0624</v>
      </c>
      <c r="F16" s="15">
        <v>18.7103</v>
      </c>
      <c r="G16" s="15">
        <v>17.329000000000004</v>
      </c>
      <c r="H16" s="15">
        <v>18.360600000000002</v>
      </c>
      <c r="I16" s="15">
        <v>17.810500000000001</v>
      </c>
      <c r="J16" s="15">
        <v>21.400200000000002</v>
      </c>
      <c r="K16" s="15"/>
      <c r="L16" s="15"/>
      <c r="M16" s="15"/>
      <c r="N16" s="15"/>
      <c r="O16" s="15"/>
      <c r="P16" s="15">
        <f>SUM(D16:O16)</f>
        <v>129.06280000000004</v>
      </c>
      <c r="Q16" s="15">
        <f t="shared" si="2"/>
        <v>4.2506000000000626</v>
      </c>
      <c r="R16" s="17">
        <f t="shared" si="3"/>
        <v>3.4055965682842406</v>
      </c>
      <c r="T16" s="37"/>
      <c r="U16" s="37"/>
      <c r="V16" s="2"/>
    </row>
    <row r="17" spans="1:22" ht="21" customHeight="1" x14ac:dyDescent="0.25">
      <c r="A17" s="2"/>
      <c r="B17" s="18" t="s">
        <v>36</v>
      </c>
      <c r="C17" s="15">
        <f>SUM(C18:C23)</f>
        <v>101.20450000000001</v>
      </c>
      <c r="D17" s="15">
        <f>SUM(D18:D23)</f>
        <v>19.032999999999994</v>
      </c>
      <c r="E17" s="15">
        <f t="shared" ref="E17:O17" si="7">SUM(E18:E23)</f>
        <v>13.662319999999999</v>
      </c>
      <c r="F17" s="15">
        <f t="shared" si="7"/>
        <v>14.843499999999999</v>
      </c>
      <c r="G17" s="15">
        <f t="shared" si="7"/>
        <v>15.861800000000001</v>
      </c>
      <c r="H17" s="15">
        <f t="shared" si="7"/>
        <v>15.089399999999999</v>
      </c>
      <c r="I17" s="15">
        <f t="shared" si="7"/>
        <v>15.221800000000002</v>
      </c>
      <c r="J17" s="15">
        <f t="shared" si="7"/>
        <v>15.6134</v>
      </c>
      <c r="K17" s="15">
        <f t="shared" si="7"/>
        <v>0</v>
      </c>
      <c r="L17" s="15">
        <f t="shared" si="7"/>
        <v>0</v>
      </c>
      <c r="M17" s="15">
        <f t="shared" si="7"/>
        <v>0</v>
      </c>
      <c r="N17" s="15">
        <f t="shared" si="7"/>
        <v>0</v>
      </c>
      <c r="O17" s="15">
        <f t="shared" si="7"/>
        <v>0</v>
      </c>
      <c r="P17" s="15">
        <f t="shared" si="1"/>
        <v>109.32522</v>
      </c>
      <c r="Q17" s="15">
        <f t="shared" si="2"/>
        <v>8.1207199999999915</v>
      </c>
      <c r="R17" s="17">
        <f t="shared" si="3"/>
        <v>8.0240700759353487</v>
      </c>
      <c r="T17" s="37"/>
      <c r="U17" s="37"/>
      <c r="V17" s="2"/>
    </row>
    <row r="18" spans="1:22" ht="12.75" customHeight="1" x14ac:dyDescent="0.2">
      <c r="A18" s="2"/>
      <c r="B18" s="19" t="s">
        <v>34</v>
      </c>
      <c r="C18" s="20">
        <v>12.286400000000002</v>
      </c>
      <c r="D18" s="20">
        <v>1.7015</v>
      </c>
      <c r="E18" s="20">
        <v>1.6039000000000001</v>
      </c>
      <c r="F18" s="20">
        <v>1.8560999999999999</v>
      </c>
      <c r="G18" s="20">
        <v>1.6544000000000001</v>
      </c>
      <c r="H18" s="20">
        <v>1.6214999999999999</v>
      </c>
      <c r="I18" s="20">
        <v>2.4226000000000005</v>
      </c>
      <c r="J18" s="20">
        <v>1.9427999999999996</v>
      </c>
      <c r="K18" s="20"/>
      <c r="L18" s="20"/>
      <c r="M18" s="20"/>
      <c r="N18" s="20"/>
      <c r="O18" s="20"/>
      <c r="P18" s="20">
        <f t="shared" si="1"/>
        <v>12.802800000000001</v>
      </c>
      <c r="Q18" s="20">
        <f t="shared" si="2"/>
        <v>0.51639999999999908</v>
      </c>
      <c r="R18" s="22">
        <f t="shared" si="3"/>
        <v>4.2030212267222211</v>
      </c>
      <c r="T18" s="37"/>
      <c r="U18" s="37"/>
      <c r="V18" s="2"/>
    </row>
    <row r="19" spans="1:22" ht="12.75" customHeight="1" x14ac:dyDescent="0.2">
      <c r="A19" s="2"/>
      <c r="B19" s="19" t="s">
        <v>11</v>
      </c>
      <c r="C19" s="20">
        <v>42.105800000000002</v>
      </c>
      <c r="D19" s="20">
        <v>8.694799999999999</v>
      </c>
      <c r="E19" s="20">
        <v>5.7306000000000008</v>
      </c>
      <c r="F19" s="20">
        <v>5.9137999999999993</v>
      </c>
      <c r="G19" s="20">
        <v>6.8150000000000004</v>
      </c>
      <c r="H19" s="20">
        <v>6.7770000000000001</v>
      </c>
      <c r="I19" s="20">
        <v>5.6621000000000006</v>
      </c>
      <c r="J19" s="20">
        <v>6.5041000000000002</v>
      </c>
      <c r="K19" s="20"/>
      <c r="L19" s="20"/>
      <c r="M19" s="20"/>
      <c r="N19" s="20"/>
      <c r="O19" s="20"/>
      <c r="P19" s="20">
        <f t="shared" si="1"/>
        <v>46.0974</v>
      </c>
      <c r="Q19" s="20">
        <f t="shared" si="2"/>
        <v>3.9915999999999983</v>
      </c>
      <c r="R19" s="22">
        <f t="shared" si="3"/>
        <v>9.4799291309035763</v>
      </c>
      <c r="T19" s="37"/>
      <c r="U19" s="37"/>
      <c r="V19" s="2"/>
    </row>
    <row r="20" spans="1:22" ht="12.75" customHeight="1" x14ac:dyDescent="0.2">
      <c r="A20" s="2"/>
      <c r="B20" s="19" t="s">
        <v>12</v>
      </c>
      <c r="C20" s="20">
        <v>13.913300000000001</v>
      </c>
      <c r="D20" s="20">
        <v>2.7368999999999999</v>
      </c>
      <c r="E20" s="20">
        <v>1.1217999999999999</v>
      </c>
      <c r="F20" s="20">
        <v>2.3158000000000003</v>
      </c>
      <c r="G20" s="20">
        <v>2.3561999999999999</v>
      </c>
      <c r="H20" s="20">
        <v>1.8186</v>
      </c>
      <c r="I20" s="20">
        <v>2.2200000000000002</v>
      </c>
      <c r="J20" s="20">
        <v>2.1386999999999996</v>
      </c>
      <c r="K20" s="20"/>
      <c r="L20" s="20"/>
      <c r="M20" s="20"/>
      <c r="N20" s="20"/>
      <c r="O20" s="20"/>
      <c r="P20" s="20">
        <f t="shared" si="1"/>
        <v>14.708</v>
      </c>
      <c r="Q20" s="20">
        <f t="shared" si="2"/>
        <v>0.79469999999999885</v>
      </c>
      <c r="R20" s="22">
        <f t="shared" si="3"/>
        <v>5.7118009386701845</v>
      </c>
      <c r="T20" s="37"/>
      <c r="U20" s="37"/>
      <c r="V20" s="2"/>
    </row>
    <row r="21" spans="1:22" ht="12.75" customHeight="1" x14ac:dyDescent="0.2">
      <c r="A21" s="2"/>
      <c r="B21" s="19" t="s">
        <v>26</v>
      </c>
      <c r="C21" s="20">
        <v>28.648100000000003</v>
      </c>
      <c r="D21" s="20">
        <v>4.6050999999999984</v>
      </c>
      <c r="E21" s="20">
        <v>3.7843199999999997</v>
      </c>
      <c r="F21" s="20">
        <v>4.0315000000000003</v>
      </c>
      <c r="G21" s="20">
        <v>4.3996000000000004</v>
      </c>
      <c r="H21" s="20">
        <v>4.3959000000000001</v>
      </c>
      <c r="I21" s="20">
        <v>4.4435000000000002</v>
      </c>
      <c r="J21" s="20">
        <v>4.3612000000000011</v>
      </c>
      <c r="K21" s="20"/>
      <c r="L21" s="20"/>
      <c r="M21" s="20"/>
      <c r="N21" s="20"/>
      <c r="O21" s="20"/>
      <c r="P21" s="20">
        <f t="shared" si="1"/>
        <v>30.02112</v>
      </c>
      <c r="Q21" s="20">
        <f t="shared" si="2"/>
        <v>1.3730199999999968</v>
      </c>
      <c r="R21" s="22">
        <f t="shared" si="3"/>
        <v>4.7927087660263563</v>
      </c>
      <c r="T21" s="37"/>
      <c r="U21" s="37"/>
      <c r="V21" s="2"/>
    </row>
    <row r="22" spans="1:22" ht="12.75" customHeight="1" x14ac:dyDescent="0.2">
      <c r="A22" s="2"/>
      <c r="B22" s="19" t="s">
        <v>13</v>
      </c>
      <c r="C22" s="20">
        <v>0.65440000000000009</v>
      </c>
      <c r="D22" s="20">
        <v>7.2300000000000003E-2</v>
      </c>
      <c r="E22" s="20">
        <v>8.3300000000000013E-2</v>
      </c>
      <c r="F22" s="20">
        <v>0.1017</v>
      </c>
      <c r="G22" s="20">
        <v>9.9800000000000014E-2</v>
      </c>
      <c r="H22" s="20">
        <v>6.7000000000000004E-2</v>
      </c>
      <c r="I22" s="20">
        <v>7.8499999999999986E-2</v>
      </c>
      <c r="J22" s="20">
        <v>9.9500000000000005E-2</v>
      </c>
      <c r="K22" s="20"/>
      <c r="L22" s="20"/>
      <c r="M22" s="20"/>
      <c r="N22" s="20"/>
      <c r="O22" s="20"/>
      <c r="P22" s="20">
        <f t="shared" si="1"/>
        <v>0.60210000000000008</v>
      </c>
      <c r="Q22" s="20">
        <f t="shared" si="2"/>
        <v>-5.2300000000000013E-2</v>
      </c>
      <c r="R22" s="22">
        <f t="shared" si="3"/>
        <v>-7.9920537897310515</v>
      </c>
      <c r="T22" s="37"/>
      <c r="U22" s="37"/>
      <c r="V22" s="2"/>
    </row>
    <row r="23" spans="1:22" ht="12.75" customHeight="1" x14ac:dyDescent="0.2">
      <c r="A23" s="2"/>
      <c r="B23" s="19" t="s">
        <v>52</v>
      </c>
      <c r="C23" s="20">
        <v>3.5964999999999998</v>
      </c>
      <c r="D23" s="20">
        <v>1.2224000000000002</v>
      </c>
      <c r="E23" s="20">
        <v>1.3384</v>
      </c>
      <c r="F23" s="20">
        <v>0.62459999999999993</v>
      </c>
      <c r="G23" s="20">
        <v>0.53679999999999994</v>
      </c>
      <c r="H23" s="20">
        <v>0.40939999999999999</v>
      </c>
      <c r="I23" s="20">
        <v>0.39509999999999995</v>
      </c>
      <c r="J23" s="20">
        <v>0.56710000000000005</v>
      </c>
      <c r="K23" s="20"/>
      <c r="L23" s="20"/>
      <c r="M23" s="20"/>
      <c r="N23" s="20"/>
      <c r="O23" s="20"/>
      <c r="P23" s="20">
        <f>SUM(D23:O23)</f>
        <v>5.0938000000000008</v>
      </c>
      <c r="Q23" s="20">
        <f>+P23-C23</f>
        <v>1.497300000000001</v>
      </c>
      <c r="R23" s="22">
        <f t="shared" si="3"/>
        <v>41.632142360628414</v>
      </c>
      <c r="T23" s="37"/>
      <c r="U23" s="37"/>
      <c r="V23" s="2"/>
    </row>
    <row r="24" spans="1:22" ht="21" customHeight="1" x14ac:dyDescent="0.25">
      <c r="A24" s="2"/>
      <c r="B24" s="18" t="s">
        <v>14</v>
      </c>
      <c r="C24" s="15">
        <f>SUM(C25:C29)</f>
        <v>75.776999999999987</v>
      </c>
      <c r="D24" s="15">
        <f>SUM(D25:D29)</f>
        <v>12.794400000000001</v>
      </c>
      <c r="E24" s="15">
        <f>SUM(E25:E29)</f>
        <v>3.8689</v>
      </c>
      <c r="F24" s="15">
        <f>SUM(F25:F29)</f>
        <v>3.9016000000000002</v>
      </c>
      <c r="G24" s="15">
        <f t="shared" ref="G24:O24" si="8">SUM(G25:G29)</f>
        <v>3.2671999999999999</v>
      </c>
      <c r="H24" s="15">
        <f t="shared" si="8"/>
        <v>3.7181999999999999</v>
      </c>
      <c r="I24" s="15">
        <f t="shared" si="8"/>
        <v>3.4326999999999996</v>
      </c>
      <c r="J24" s="15">
        <f t="shared" si="8"/>
        <v>4.2688999999999995</v>
      </c>
      <c r="K24" s="15">
        <f t="shared" si="8"/>
        <v>0</v>
      </c>
      <c r="L24" s="15">
        <f t="shared" si="8"/>
        <v>0</v>
      </c>
      <c r="M24" s="15">
        <f t="shared" si="8"/>
        <v>0</v>
      </c>
      <c r="N24" s="15">
        <f t="shared" si="8"/>
        <v>0</v>
      </c>
      <c r="O24" s="15">
        <f t="shared" si="8"/>
        <v>0</v>
      </c>
      <c r="P24" s="15">
        <f t="shared" si="1"/>
        <v>35.251899999999999</v>
      </c>
      <c r="Q24" s="15">
        <f t="shared" si="2"/>
        <v>-40.525099999999988</v>
      </c>
      <c r="R24" s="17">
        <f t="shared" si="3"/>
        <v>-53.479419876743592</v>
      </c>
      <c r="T24" s="37"/>
      <c r="U24" s="37"/>
      <c r="V24" s="2"/>
    </row>
    <row r="25" spans="1:22" ht="12.75" customHeight="1" x14ac:dyDescent="0.2">
      <c r="A25" s="2"/>
      <c r="B25" s="19" t="s">
        <v>5</v>
      </c>
      <c r="C25" s="20">
        <v>13.617899999999999</v>
      </c>
      <c r="D25" s="20">
        <v>2.9353000000000002</v>
      </c>
      <c r="E25" s="20">
        <v>2.5695999999999999</v>
      </c>
      <c r="F25" s="20">
        <v>2.4969000000000001</v>
      </c>
      <c r="G25" s="20">
        <v>1.9995999999999998</v>
      </c>
      <c r="H25" s="20">
        <v>2.3124000000000002</v>
      </c>
      <c r="I25" s="20">
        <v>2.0806</v>
      </c>
      <c r="J25" s="20">
        <v>2.6218999999999997</v>
      </c>
      <c r="K25" s="20"/>
      <c r="L25" s="20"/>
      <c r="M25" s="20"/>
      <c r="N25" s="20"/>
      <c r="O25" s="20"/>
      <c r="P25" s="20">
        <f t="shared" si="1"/>
        <v>17.016299999999998</v>
      </c>
      <c r="Q25" s="20">
        <f t="shared" si="2"/>
        <v>3.3983999999999988</v>
      </c>
      <c r="R25" s="22">
        <f t="shared" si="3"/>
        <v>24.95538959751503</v>
      </c>
      <c r="T25" s="37"/>
      <c r="U25" s="37"/>
      <c r="V25" s="2"/>
    </row>
    <row r="26" spans="1:22" ht="12.75" customHeight="1" x14ac:dyDescent="0.2">
      <c r="A26" s="2"/>
      <c r="B26" s="19" t="s">
        <v>6</v>
      </c>
      <c r="C26" s="20">
        <v>1.1813</v>
      </c>
      <c r="D26" s="20">
        <v>0.15319999999999998</v>
      </c>
      <c r="E26" s="20">
        <v>0.15309999999999999</v>
      </c>
      <c r="F26" s="20">
        <v>0.1789</v>
      </c>
      <c r="G26" s="20">
        <v>0.1032</v>
      </c>
      <c r="H26" s="20">
        <v>5.0500000000000003E-2</v>
      </c>
      <c r="I26" s="20">
        <v>7.1499999999999994E-2</v>
      </c>
      <c r="J26" s="20">
        <v>1.8600000000000002E-2</v>
      </c>
      <c r="K26" s="20"/>
      <c r="L26" s="20"/>
      <c r="M26" s="20"/>
      <c r="N26" s="20"/>
      <c r="O26" s="20"/>
      <c r="P26" s="20">
        <f t="shared" si="1"/>
        <v>0.72899999999999987</v>
      </c>
      <c r="Q26" s="20">
        <f t="shared" si="2"/>
        <v>-0.45230000000000015</v>
      </c>
      <c r="R26" s="22">
        <f t="shared" si="3"/>
        <v>-38.288326420045728</v>
      </c>
      <c r="T26" s="37"/>
      <c r="U26" s="37"/>
      <c r="V26" s="2"/>
    </row>
    <row r="27" spans="1:22" ht="12.75" hidden="1" customHeight="1" x14ac:dyDescent="0.2">
      <c r="A27" s="2"/>
      <c r="B27" s="19" t="s">
        <v>15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>
        <f t="shared" si="1"/>
        <v>0</v>
      </c>
      <c r="Q27" s="20">
        <f t="shared" si="2"/>
        <v>0</v>
      </c>
      <c r="R27" s="32" t="e">
        <f t="shared" si="3"/>
        <v>#DIV/0!</v>
      </c>
      <c r="T27" s="37"/>
      <c r="U27" s="37"/>
      <c r="V27" s="2"/>
    </row>
    <row r="28" spans="1:22" ht="12.75" customHeight="1" x14ac:dyDescent="0.2">
      <c r="A28" s="2"/>
      <c r="B28" s="19" t="s">
        <v>16</v>
      </c>
      <c r="C28" s="20">
        <v>8.6119000000000003</v>
      </c>
      <c r="D28" s="20">
        <v>1.2519</v>
      </c>
      <c r="E28" s="20">
        <v>1.1455</v>
      </c>
      <c r="F28" s="20">
        <v>1.2244000000000002</v>
      </c>
      <c r="G28" s="20">
        <v>1.1579999999999999</v>
      </c>
      <c r="H28" s="20">
        <v>1.3538999999999999</v>
      </c>
      <c r="I28" s="20">
        <v>1.2806</v>
      </c>
      <c r="J28" s="20">
        <v>1.6283999999999998</v>
      </c>
      <c r="K28" s="20"/>
      <c r="L28" s="20"/>
      <c r="M28" s="20"/>
      <c r="N28" s="20"/>
      <c r="O28" s="20"/>
      <c r="P28" s="20">
        <f t="shared" si="1"/>
        <v>9.0426999999999982</v>
      </c>
      <c r="Q28" s="20">
        <f t="shared" si="2"/>
        <v>0.43079999999999785</v>
      </c>
      <c r="R28" s="22">
        <f t="shared" si="3"/>
        <v>5.0023804270834287</v>
      </c>
      <c r="T28" s="37"/>
      <c r="U28" s="37"/>
      <c r="V28" s="2"/>
    </row>
    <row r="29" spans="1:22" ht="12.75" customHeight="1" x14ac:dyDescent="0.2">
      <c r="A29" s="2"/>
      <c r="B29" s="19" t="s">
        <v>53</v>
      </c>
      <c r="C29" s="20">
        <f>+C30+C31</f>
        <v>52.365899999999996</v>
      </c>
      <c r="D29" s="20">
        <f>+D30+D31</f>
        <v>8.4540000000000006</v>
      </c>
      <c r="E29" s="20">
        <f t="shared" ref="E29:O29" si="9">+E30+E31</f>
        <v>6.9999999999999999E-4</v>
      </c>
      <c r="F29" s="20">
        <f t="shared" si="9"/>
        <v>1.4E-3</v>
      </c>
      <c r="G29" s="20">
        <f t="shared" si="9"/>
        <v>6.4000000000000003E-3</v>
      </c>
      <c r="H29" s="20">
        <f t="shared" si="9"/>
        <v>1.4E-3</v>
      </c>
      <c r="I29" s="20">
        <f t="shared" si="9"/>
        <v>0</v>
      </c>
      <c r="J29" s="20">
        <f t="shared" si="9"/>
        <v>0</v>
      </c>
      <c r="K29" s="20">
        <f t="shared" si="9"/>
        <v>0</v>
      </c>
      <c r="L29" s="20">
        <f t="shared" si="9"/>
        <v>0</v>
      </c>
      <c r="M29" s="20">
        <f t="shared" si="9"/>
        <v>0</v>
      </c>
      <c r="N29" s="20">
        <f t="shared" si="9"/>
        <v>0</v>
      </c>
      <c r="O29" s="20">
        <f t="shared" si="9"/>
        <v>0</v>
      </c>
      <c r="P29" s="20">
        <f t="shared" si="1"/>
        <v>8.4639000000000006</v>
      </c>
      <c r="Q29" s="20">
        <f t="shared" si="2"/>
        <v>-43.901999999999994</v>
      </c>
      <c r="R29" s="22">
        <f t="shared" si="3"/>
        <v>-83.837000796319742</v>
      </c>
      <c r="T29" s="37"/>
      <c r="U29" s="37"/>
      <c r="V29" s="2"/>
    </row>
    <row r="30" spans="1:22" ht="12.75" customHeight="1" x14ac:dyDescent="0.2">
      <c r="A30" s="2"/>
      <c r="B30" s="36" t="s">
        <v>54</v>
      </c>
      <c r="C30" s="20">
        <v>32.625</v>
      </c>
      <c r="D30" s="20">
        <v>5.2698</v>
      </c>
      <c r="E30" s="20">
        <v>6.9999999999999999E-4</v>
      </c>
      <c r="F30" s="20">
        <v>1.4E-3</v>
      </c>
      <c r="G30" s="20">
        <v>6.4000000000000003E-3</v>
      </c>
      <c r="H30" s="20">
        <v>1.4E-3</v>
      </c>
      <c r="I30" s="20">
        <v>0</v>
      </c>
      <c r="J30" s="20">
        <v>0</v>
      </c>
      <c r="K30" s="20"/>
      <c r="L30" s="20"/>
      <c r="M30" s="20"/>
      <c r="N30" s="20"/>
      <c r="O30" s="20"/>
      <c r="P30" s="20">
        <f t="shared" si="1"/>
        <v>5.2797000000000009</v>
      </c>
      <c r="Q30" s="20">
        <f>+P30-C30</f>
        <v>-27.345299999999998</v>
      </c>
      <c r="R30" s="22">
        <f t="shared" si="3"/>
        <v>-83.817011494252867</v>
      </c>
      <c r="T30" s="37"/>
      <c r="U30" s="37"/>
      <c r="V30" s="2"/>
    </row>
    <row r="31" spans="1:22" ht="12.75" customHeight="1" x14ac:dyDescent="0.2">
      <c r="A31" s="2"/>
      <c r="B31" s="36" t="s">
        <v>55</v>
      </c>
      <c r="C31" s="20">
        <v>19.740899999999996</v>
      </c>
      <c r="D31" s="20">
        <v>3.1841999999999997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/>
      <c r="L31" s="20"/>
      <c r="M31" s="20"/>
      <c r="N31" s="20"/>
      <c r="O31" s="20"/>
      <c r="P31" s="20">
        <f t="shared" si="1"/>
        <v>3.1841999999999997</v>
      </c>
      <c r="Q31" s="20">
        <f>+P31-C31</f>
        <v>-16.556699999999996</v>
      </c>
      <c r="R31" s="22">
        <f t="shared" si="3"/>
        <v>-83.870036320532492</v>
      </c>
      <c r="T31" s="37"/>
      <c r="U31" s="37"/>
      <c r="V31" s="2"/>
    </row>
    <row r="32" spans="1:22" ht="21" customHeight="1" x14ac:dyDescent="0.25">
      <c r="A32" s="2"/>
      <c r="B32" s="18" t="s">
        <v>22</v>
      </c>
      <c r="C32" s="15">
        <f>SUM(C33:C39)</f>
        <v>185.64609999999999</v>
      </c>
      <c r="D32" s="15">
        <f>SUM(D33:D39)</f>
        <v>18.092700000000001</v>
      </c>
      <c r="E32" s="15">
        <f t="shared" ref="E32:O32" si="10">SUM(E33:E39)</f>
        <v>19.6873</v>
      </c>
      <c r="F32" s="15">
        <f t="shared" si="10"/>
        <v>18.342100000000002</v>
      </c>
      <c r="G32" s="15">
        <f t="shared" si="10"/>
        <v>87.882400000000004</v>
      </c>
      <c r="H32" s="15">
        <f t="shared" si="10"/>
        <v>18.598100000000002</v>
      </c>
      <c r="I32" s="15">
        <f t="shared" si="10"/>
        <v>17.647810000000003</v>
      </c>
      <c r="J32" s="15">
        <f t="shared" si="10"/>
        <v>16.987000000000002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10"/>
        <v>0</v>
      </c>
      <c r="O32" s="15">
        <f t="shared" si="10"/>
        <v>0</v>
      </c>
      <c r="P32" s="15">
        <f t="shared" si="1"/>
        <v>197.23740999999998</v>
      </c>
      <c r="Q32" s="15">
        <f t="shared" si="2"/>
        <v>11.591309999999993</v>
      </c>
      <c r="R32" s="17">
        <f t="shared" si="3"/>
        <v>6.2437670384672739</v>
      </c>
      <c r="T32" s="37"/>
      <c r="U32" s="37"/>
      <c r="V32" s="2"/>
    </row>
    <row r="33" spans="1:22" ht="15.75" customHeight="1" x14ac:dyDescent="0.2">
      <c r="A33" s="2"/>
      <c r="B33" s="19" t="s">
        <v>17</v>
      </c>
      <c r="C33" s="20">
        <v>6.6713999999999993</v>
      </c>
      <c r="D33" s="20">
        <v>0.83620000000000005</v>
      </c>
      <c r="E33" s="20">
        <v>1.1014999999999999</v>
      </c>
      <c r="F33" s="20">
        <v>1.0383000000000002</v>
      </c>
      <c r="G33" s="20">
        <v>1.1868000000000001</v>
      </c>
      <c r="H33" s="20">
        <v>1.0248000000000002</v>
      </c>
      <c r="I33" s="20">
        <v>1.03</v>
      </c>
      <c r="J33" s="20">
        <v>1.0124000000000002</v>
      </c>
      <c r="K33" s="20"/>
      <c r="L33" s="20"/>
      <c r="M33" s="20"/>
      <c r="N33" s="20"/>
      <c r="O33" s="20"/>
      <c r="P33" s="20">
        <f t="shared" si="1"/>
        <v>7.23</v>
      </c>
      <c r="Q33" s="20">
        <f t="shared" si="2"/>
        <v>0.5586000000000011</v>
      </c>
      <c r="R33" s="22">
        <f t="shared" si="3"/>
        <v>8.3730551308571091</v>
      </c>
      <c r="T33" s="37"/>
      <c r="U33" s="37"/>
      <c r="V33" s="2"/>
    </row>
    <row r="34" spans="1:22" ht="15.75" customHeight="1" x14ac:dyDescent="0.2">
      <c r="A34" s="2"/>
      <c r="B34" s="19" t="s">
        <v>7</v>
      </c>
      <c r="C34" s="20">
        <v>53.841000000000001</v>
      </c>
      <c r="D34" s="20">
        <v>8.0076000000000001</v>
      </c>
      <c r="E34" s="20">
        <v>9.1929999999999996</v>
      </c>
      <c r="F34" s="20">
        <v>7.1645000000000003</v>
      </c>
      <c r="G34" s="20">
        <v>8.1472999999999995</v>
      </c>
      <c r="H34" s="20">
        <v>7.9293999999999993</v>
      </c>
      <c r="I34" s="20">
        <v>7.7859999999999996</v>
      </c>
      <c r="J34" s="20">
        <v>7.4459</v>
      </c>
      <c r="K34" s="20"/>
      <c r="L34" s="20"/>
      <c r="M34" s="20"/>
      <c r="N34" s="20"/>
      <c r="O34" s="20"/>
      <c r="P34" s="20">
        <f t="shared" si="1"/>
        <v>55.673700000000004</v>
      </c>
      <c r="Q34" s="20">
        <f t="shared" si="2"/>
        <v>1.8327000000000027</v>
      </c>
      <c r="R34" s="22">
        <f t="shared" si="3"/>
        <v>3.403911517245227</v>
      </c>
      <c r="T34" s="37"/>
      <c r="U34" s="37"/>
      <c r="V34" s="2"/>
    </row>
    <row r="35" spans="1:22" ht="15.75" customHeight="1" x14ac:dyDescent="0.2">
      <c r="A35" s="2"/>
      <c r="B35" s="19" t="s">
        <v>18</v>
      </c>
      <c r="C35" s="20">
        <v>27.035700000000006</v>
      </c>
      <c r="D35" s="20">
        <v>4.0244999999999997</v>
      </c>
      <c r="E35" s="20">
        <v>4.6451000000000002</v>
      </c>
      <c r="F35" s="20">
        <v>3.6053000000000002</v>
      </c>
      <c r="G35" s="20">
        <v>4.1030999999999995</v>
      </c>
      <c r="H35" s="20">
        <v>3.9828999999999994</v>
      </c>
      <c r="I35" s="20">
        <v>3.8984999999999999</v>
      </c>
      <c r="J35" s="20">
        <v>3.7250000000000001</v>
      </c>
      <c r="K35" s="20"/>
      <c r="L35" s="20"/>
      <c r="M35" s="20"/>
      <c r="N35" s="20"/>
      <c r="O35" s="20"/>
      <c r="P35" s="20">
        <f t="shared" si="1"/>
        <v>27.984400000000001</v>
      </c>
      <c r="Q35" s="20">
        <f t="shared" si="2"/>
        <v>0.94869999999999521</v>
      </c>
      <c r="R35" s="22">
        <f t="shared" si="3"/>
        <v>3.5090639413811924</v>
      </c>
      <c r="T35" s="37"/>
      <c r="U35" s="37"/>
      <c r="V35" s="2"/>
    </row>
    <row r="36" spans="1:22" ht="15.75" customHeight="1" x14ac:dyDescent="0.2">
      <c r="A36" s="2"/>
      <c r="B36" s="19" t="s">
        <v>33</v>
      </c>
      <c r="C36" s="20">
        <v>0.85920000000000007</v>
      </c>
      <c r="D36" s="20">
        <v>0</v>
      </c>
      <c r="E36" s="20">
        <v>0</v>
      </c>
      <c r="F36" s="20">
        <v>4.7300000000000002E-2</v>
      </c>
      <c r="G36" s="20">
        <v>0.36140000000000005</v>
      </c>
      <c r="H36" s="20">
        <v>5.3499999999999999E-2</v>
      </c>
      <c r="I36" s="20">
        <v>0</v>
      </c>
      <c r="J36" s="20">
        <v>0.30299999999999999</v>
      </c>
      <c r="K36" s="20"/>
      <c r="L36" s="20"/>
      <c r="M36" s="20"/>
      <c r="N36" s="20"/>
      <c r="O36" s="20"/>
      <c r="P36" s="20">
        <f>SUM(D36:O36)</f>
        <v>0.7652000000000001</v>
      </c>
      <c r="Q36" s="20">
        <f>+P36-C36</f>
        <v>-9.3999999999999972E-2</v>
      </c>
      <c r="R36" s="22">
        <f t="shared" si="3"/>
        <v>-10.940409683426438</v>
      </c>
      <c r="T36" s="37"/>
      <c r="U36" s="37"/>
      <c r="V36" s="2"/>
    </row>
    <row r="37" spans="1:22" ht="15.75" hidden="1" customHeight="1" x14ac:dyDescent="0.2">
      <c r="A37" s="2"/>
      <c r="B37" s="19" t="s">
        <v>37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>
        <f t="shared" si="1"/>
        <v>0</v>
      </c>
      <c r="Q37" s="20">
        <f t="shared" si="2"/>
        <v>0</v>
      </c>
      <c r="R37" s="32" t="e">
        <f t="shared" si="3"/>
        <v>#DIV/0!</v>
      </c>
      <c r="T37" s="37"/>
      <c r="U37" s="37"/>
      <c r="V37" s="2"/>
    </row>
    <row r="38" spans="1:22" ht="15.75" customHeight="1" x14ac:dyDescent="0.2">
      <c r="A38" s="2"/>
      <c r="B38" s="19" t="s">
        <v>57</v>
      </c>
      <c r="C38" s="20">
        <v>27.741599999999998</v>
      </c>
      <c r="D38" s="20">
        <v>5.2243999999999993</v>
      </c>
      <c r="E38" s="20">
        <v>4.3242999999999991</v>
      </c>
      <c r="F38" s="20">
        <v>4.4066999999999998</v>
      </c>
      <c r="G38" s="20">
        <v>4.3293999999999997</v>
      </c>
      <c r="H38" s="20">
        <v>4.432900000000001</v>
      </c>
      <c r="I38" s="20">
        <v>4.9325100000000006</v>
      </c>
      <c r="J38" s="20">
        <v>4.4372999999999996</v>
      </c>
      <c r="K38" s="20"/>
      <c r="L38" s="20"/>
      <c r="M38" s="20"/>
      <c r="N38" s="20"/>
      <c r="O38" s="20"/>
      <c r="P38" s="20">
        <f t="shared" si="1"/>
        <v>32.087509999999995</v>
      </c>
      <c r="Q38" s="20">
        <f t="shared" si="2"/>
        <v>4.3459099999999964</v>
      </c>
      <c r="R38" s="22">
        <f t="shared" si="3"/>
        <v>15.665678980303936</v>
      </c>
      <c r="T38" s="37"/>
      <c r="U38" s="37"/>
      <c r="V38" s="2"/>
    </row>
    <row r="39" spans="1:22" ht="15.75" customHeight="1" x14ac:dyDescent="0.2">
      <c r="A39" s="2"/>
      <c r="B39" s="19" t="s">
        <v>58</v>
      </c>
      <c r="C39" s="20">
        <v>69.497199999999992</v>
      </c>
      <c r="D39" s="20">
        <v>0</v>
      </c>
      <c r="E39" s="20">
        <v>0.42340000000000005</v>
      </c>
      <c r="F39" s="20">
        <v>2.08</v>
      </c>
      <c r="G39" s="20">
        <v>69.754400000000004</v>
      </c>
      <c r="H39" s="20">
        <v>1.1745999999999999</v>
      </c>
      <c r="I39" s="20">
        <v>8.0000000000000004E-4</v>
      </c>
      <c r="J39" s="20">
        <v>6.3399999999999998E-2</v>
      </c>
      <c r="K39" s="20"/>
      <c r="L39" s="20"/>
      <c r="M39" s="20"/>
      <c r="N39" s="20"/>
      <c r="O39" s="20"/>
      <c r="P39" s="20">
        <f t="shared" si="1"/>
        <v>73.496600000000001</v>
      </c>
      <c r="Q39" s="20">
        <f t="shared" si="2"/>
        <v>3.9994000000000085</v>
      </c>
      <c r="R39" s="22">
        <f t="shared" si="3"/>
        <v>5.7547642207168188</v>
      </c>
      <c r="T39" s="37"/>
      <c r="U39" s="37"/>
      <c r="V39" s="2"/>
    </row>
    <row r="40" spans="1:22" ht="21" customHeight="1" x14ac:dyDescent="0.25">
      <c r="A40" s="2"/>
      <c r="B40" s="14" t="s">
        <v>23</v>
      </c>
      <c r="C40" s="15">
        <f>SUM(C41:C43)</f>
        <v>156.63940000000002</v>
      </c>
      <c r="D40" s="15">
        <f>SUM(D41:D43)</f>
        <v>15.903299999999998</v>
      </c>
      <c r="E40" s="15">
        <f t="shared" ref="E40:O40" si="11">SUM(E41:E43)</f>
        <v>31.748799999999996</v>
      </c>
      <c r="F40" s="15">
        <f t="shared" si="11"/>
        <v>22.542999999999999</v>
      </c>
      <c r="G40" s="15">
        <f t="shared" si="11"/>
        <v>14.500100000000002</v>
      </c>
      <c r="H40" s="15">
        <f t="shared" si="11"/>
        <v>32.471899999999998</v>
      </c>
      <c r="I40" s="15">
        <f t="shared" si="11"/>
        <v>13.927700000000002</v>
      </c>
      <c r="J40" s="15">
        <f t="shared" si="11"/>
        <v>17.5456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11"/>
        <v>0</v>
      </c>
      <c r="O40" s="15">
        <f t="shared" si="11"/>
        <v>0</v>
      </c>
      <c r="P40" s="15">
        <f t="shared" si="1"/>
        <v>148.64040000000003</v>
      </c>
      <c r="Q40" s="15">
        <f t="shared" si="2"/>
        <v>-7.9989999999999952</v>
      </c>
      <c r="R40" s="17">
        <f t="shared" si="3"/>
        <v>-5.1066334523753243</v>
      </c>
      <c r="T40" s="37"/>
      <c r="U40" s="37"/>
      <c r="V40" s="2"/>
    </row>
    <row r="41" spans="1:22" ht="15" customHeight="1" x14ac:dyDescent="0.2">
      <c r="A41" s="2"/>
      <c r="B41" s="19" t="s">
        <v>20</v>
      </c>
      <c r="C41" s="20">
        <v>22.308499999999999</v>
      </c>
      <c r="D41" s="20">
        <v>3.5511000000000004</v>
      </c>
      <c r="E41" s="20">
        <v>3.4434</v>
      </c>
      <c r="F41" s="20">
        <v>3.0616999999999996</v>
      </c>
      <c r="G41" s="20">
        <v>3.4725999999999999</v>
      </c>
      <c r="H41" s="20">
        <v>3.383</v>
      </c>
      <c r="I41" s="20">
        <v>3.4138000000000002</v>
      </c>
      <c r="J41" s="20">
        <v>3.2434000000000003</v>
      </c>
      <c r="K41" s="20"/>
      <c r="L41" s="20"/>
      <c r="M41" s="20"/>
      <c r="N41" s="20"/>
      <c r="O41" s="20"/>
      <c r="P41" s="20">
        <f t="shared" si="1"/>
        <v>23.569000000000003</v>
      </c>
      <c r="Q41" s="20">
        <f t="shared" si="2"/>
        <v>1.260500000000004</v>
      </c>
      <c r="R41" s="22">
        <f t="shared" si="3"/>
        <v>5.6503126610933236</v>
      </c>
      <c r="T41" s="37"/>
      <c r="U41" s="37"/>
      <c r="V41" s="2"/>
    </row>
    <row r="42" spans="1:22" ht="15" customHeight="1" x14ac:dyDescent="0.2">
      <c r="A42" s="2"/>
      <c r="B42" s="19" t="s">
        <v>21</v>
      </c>
      <c r="C42" s="20">
        <v>10.641200000000001</v>
      </c>
      <c r="D42" s="20">
        <v>2.1663999999999999</v>
      </c>
      <c r="E42" s="20">
        <v>1.2238000000000002</v>
      </c>
      <c r="F42" s="20">
        <v>0.97060000000000013</v>
      </c>
      <c r="G42" s="20">
        <v>0.87340000000000007</v>
      </c>
      <c r="H42" s="20">
        <v>0.93590000000000007</v>
      </c>
      <c r="I42" s="20">
        <v>0.70310000000000006</v>
      </c>
      <c r="J42" s="20">
        <v>0.84599999999999997</v>
      </c>
      <c r="K42" s="20"/>
      <c r="L42" s="20"/>
      <c r="M42" s="20"/>
      <c r="N42" s="20"/>
      <c r="O42" s="20"/>
      <c r="P42" s="20">
        <f t="shared" si="1"/>
        <v>7.7192000000000007</v>
      </c>
      <c r="Q42" s="20">
        <f t="shared" si="2"/>
        <v>-2.9220000000000006</v>
      </c>
      <c r="R42" s="22">
        <f t="shared" si="3"/>
        <v>-27.459309100477391</v>
      </c>
      <c r="T42" s="37"/>
      <c r="U42" s="37"/>
      <c r="V42" s="2"/>
    </row>
    <row r="43" spans="1:22" ht="15" customHeight="1" x14ac:dyDescent="0.25">
      <c r="A43" s="2"/>
      <c r="B43" s="19" t="s">
        <v>31</v>
      </c>
      <c r="C43" s="20">
        <v>123.68970000000002</v>
      </c>
      <c r="D43" s="20">
        <v>10.185799999999999</v>
      </c>
      <c r="E43" s="20">
        <v>27.081599999999995</v>
      </c>
      <c r="F43" s="20">
        <v>18.5107</v>
      </c>
      <c r="G43" s="20">
        <v>10.154100000000001</v>
      </c>
      <c r="H43" s="20">
        <v>28.152999999999999</v>
      </c>
      <c r="I43" s="20">
        <v>9.8108000000000004</v>
      </c>
      <c r="J43" s="20">
        <v>13.456199999999999</v>
      </c>
      <c r="K43" s="20"/>
      <c r="L43" s="20"/>
      <c r="M43" s="20"/>
      <c r="N43" s="20"/>
      <c r="O43" s="20"/>
      <c r="P43" s="20">
        <f t="shared" si="1"/>
        <v>117.35219999999998</v>
      </c>
      <c r="Q43" s="20">
        <f t="shared" si="2"/>
        <v>-6.3375000000000341</v>
      </c>
      <c r="R43" s="22">
        <f t="shared" si="3"/>
        <v>-5.1237087647557011</v>
      </c>
      <c r="T43" s="37"/>
      <c r="U43" s="37"/>
      <c r="V43" s="2"/>
    </row>
    <row r="44" spans="1:22" ht="6" customHeight="1" thickBot="1" x14ac:dyDescent="0.3">
      <c r="A44" s="2"/>
      <c r="B44" s="23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  <c r="T44" s="37"/>
      <c r="U44" s="37"/>
      <c r="V44" s="2"/>
    </row>
    <row r="45" spans="1:22" ht="6" customHeight="1" x14ac:dyDescent="0.2">
      <c r="A45" s="2"/>
      <c r="B45" s="26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T45" s="2"/>
      <c r="U45" s="2"/>
      <c r="V45" s="2"/>
    </row>
    <row r="46" spans="1:22" ht="21" customHeight="1" x14ac:dyDescent="0.2">
      <c r="B46" s="28" t="s">
        <v>19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T46" s="2"/>
      <c r="U46" s="2"/>
      <c r="V46" s="2"/>
    </row>
    <row r="47" spans="1:22" x14ac:dyDescent="0.2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T47" s="2"/>
      <c r="U47" s="2"/>
      <c r="V47" s="2"/>
    </row>
    <row r="48" spans="1:22" ht="21" customHeight="1" x14ac:dyDescent="0.2">
      <c r="B48" s="46" t="s">
        <v>32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</row>
    <row r="52" spans="3:26" ht="15" x14ac:dyDescent="0.25">
      <c r="P52" s="1"/>
      <c r="Q52" s="1"/>
      <c r="R52" s="1"/>
      <c r="S52" s="1"/>
      <c r="X52" s="1"/>
      <c r="Y52" s="1"/>
      <c r="Z52" s="1"/>
    </row>
    <row r="53" spans="3:26" ht="15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V53" s="1"/>
      <c r="W53" s="1"/>
      <c r="X53" s="1"/>
      <c r="Y53" s="1"/>
      <c r="Z53" s="1"/>
    </row>
  </sheetData>
  <mergeCells count="6">
    <mergeCell ref="B2:R2"/>
    <mergeCell ref="B3:R3"/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  <ignoredErrors>
    <ignoredError sqref="P10:P11 P13:P16 P18:P23 P30:P31 P39:P43 P25:P28 E12:O12 P33:P38 E32:G32 H32:O32 C12:D12" formulaRange="1"/>
    <ignoredError sqref="R27 R37 R19 R22:R23 R34:R36 R39 R4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2060"/>
    <pageSetUpPr fitToPage="1"/>
  </sheetPr>
  <dimension ref="A1:N48"/>
  <sheetViews>
    <sheetView showGridLines="0" tabSelected="1" zoomScale="80" zoomScaleNormal="80" workbookViewId="0">
      <selection activeCell="K11" sqref="K11"/>
    </sheetView>
  </sheetViews>
  <sheetFormatPr baseColWidth="10" defaultRowHeight="12.75" x14ac:dyDescent="0.2"/>
  <cols>
    <col min="2" max="2" width="59.7109375" customWidth="1"/>
    <col min="3" max="5" width="12.42578125" customWidth="1"/>
    <col min="6" max="6" width="12.28515625" customWidth="1"/>
    <col min="7" max="7" width="9.7109375" customWidth="1"/>
    <col min="8" max="8" width="12.28515625" customWidth="1"/>
    <col min="9" max="9" width="9.7109375" customWidth="1"/>
    <col min="11" max="11" width="12.42578125" customWidth="1"/>
    <col min="12" max="12" width="12.85546875" customWidth="1"/>
    <col min="13" max="13" width="12.42578125" customWidth="1"/>
  </cols>
  <sheetData>
    <row r="1" spans="1:14" x14ac:dyDescent="0.2">
      <c r="A1" s="8"/>
      <c r="B1" s="8"/>
      <c r="C1" s="2"/>
      <c r="D1" s="2"/>
    </row>
    <row r="2" spans="1:14" ht="15.75" x14ac:dyDescent="0.25">
      <c r="A2" s="2"/>
      <c r="B2" s="38" t="s">
        <v>66</v>
      </c>
      <c r="C2" s="38"/>
      <c r="D2" s="38"/>
      <c r="E2" s="38"/>
      <c r="F2" s="38"/>
      <c r="G2" s="38"/>
      <c r="H2" s="38"/>
      <c r="I2" s="38"/>
    </row>
    <row r="3" spans="1:14" ht="16.5" customHeight="1" x14ac:dyDescent="0.25">
      <c r="A3" s="2"/>
      <c r="B3" s="38" t="s">
        <v>27</v>
      </c>
      <c r="C3" s="38"/>
      <c r="D3" s="38"/>
      <c r="E3" s="38"/>
      <c r="F3" s="38"/>
      <c r="G3" s="38"/>
      <c r="H3" s="38"/>
      <c r="I3" s="38"/>
    </row>
    <row r="4" spans="1:14" ht="13.5" thickBot="1" x14ac:dyDescent="0.25">
      <c r="B4" s="27"/>
      <c r="C4" s="27"/>
      <c r="D4" s="27"/>
      <c r="E4" s="27"/>
      <c r="F4" s="27"/>
      <c r="G4" s="27"/>
      <c r="H4" s="27"/>
      <c r="I4" s="27"/>
    </row>
    <row r="5" spans="1:14" ht="21" customHeight="1" x14ac:dyDescent="0.2">
      <c r="B5" s="39" t="s">
        <v>8</v>
      </c>
      <c r="C5" s="4" t="s">
        <v>56</v>
      </c>
      <c r="D5" s="4" t="s">
        <v>60</v>
      </c>
      <c r="E5" s="4" t="s">
        <v>59</v>
      </c>
      <c r="F5" s="49" t="s">
        <v>62</v>
      </c>
      <c r="G5" s="50"/>
      <c r="H5" s="47" t="s">
        <v>61</v>
      </c>
      <c r="I5" s="48"/>
      <c r="K5" s="2"/>
      <c r="L5" s="2"/>
      <c r="M5" s="2"/>
    </row>
    <row r="6" spans="1:14" ht="30.75" customHeight="1" x14ac:dyDescent="0.2">
      <c r="A6" s="2"/>
      <c r="B6" s="40"/>
      <c r="C6" s="3" t="s">
        <v>63</v>
      </c>
      <c r="D6" s="3" t="s">
        <v>63</v>
      </c>
      <c r="E6" s="3" t="s">
        <v>63</v>
      </c>
      <c r="F6" s="7" t="s">
        <v>35</v>
      </c>
      <c r="G6" s="7" t="s">
        <v>30</v>
      </c>
      <c r="H6" s="5" t="s">
        <v>29</v>
      </c>
      <c r="I6" s="6" t="s">
        <v>30</v>
      </c>
      <c r="K6" s="2"/>
      <c r="L6" s="2"/>
      <c r="M6" s="2"/>
      <c r="N6" s="2"/>
    </row>
    <row r="7" spans="1:14" ht="21" customHeight="1" x14ac:dyDescent="0.25">
      <c r="A7" s="2"/>
      <c r="B7" s="9" t="s">
        <v>25</v>
      </c>
      <c r="C7" s="10">
        <f>+C8+C40</f>
        <v>3141.2821999999996</v>
      </c>
      <c r="D7" s="10">
        <f>+D8+D40</f>
        <v>3239.9530999999997</v>
      </c>
      <c r="E7" s="10">
        <f>+E8+E40</f>
        <v>3233.5902300000012</v>
      </c>
      <c r="F7" s="11">
        <f>+E7-D7</f>
        <v>-6.3628699999985656</v>
      </c>
      <c r="G7" s="12">
        <f>+F7/D7*100</f>
        <v>-0.1963877193160162</v>
      </c>
      <c r="H7" s="12">
        <f t="shared" ref="H7:H22" si="0">+E7-C7</f>
        <v>92.308030000001509</v>
      </c>
      <c r="I7" s="13">
        <f t="shared" ref="I7:I23" si="1">+H7/C7*100</f>
        <v>2.9385462407675922</v>
      </c>
      <c r="K7" s="37"/>
      <c r="L7" s="37"/>
      <c r="M7" s="37"/>
      <c r="N7" s="2"/>
    </row>
    <row r="8" spans="1:14" ht="21" customHeight="1" x14ac:dyDescent="0.25">
      <c r="A8" s="2"/>
      <c r="B8" s="14" t="s">
        <v>24</v>
      </c>
      <c r="C8" s="15">
        <f>+C9+C12+C16+C17+C24+C32</f>
        <v>2984.6427999999996</v>
      </c>
      <c r="D8" s="15">
        <f>+D9+D12+D16+D17+D24+D32</f>
        <v>3015.7916999999998</v>
      </c>
      <c r="E8" s="15">
        <f>+E9+E12+E16+E17+E24+E32</f>
        <v>3084.9498300000009</v>
      </c>
      <c r="F8" s="15">
        <f>+E8-D8</f>
        <v>69.158130000001165</v>
      </c>
      <c r="G8" s="16">
        <f>+F8/D8*100</f>
        <v>2.2931998254389114</v>
      </c>
      <c r="H8" s="16">
        <f t="shared" si="0"/>
        <v>100.3070300000013</v>
      </c>
      <c r="I8" s="17">
        <f t="shared" si="1"/>
        <v>3.3607716809529542</v>
      </c>
      <c r="K8" s="37"/>
      <c r="L8" s="37"/>
      <c r="M8" s="37"/>
      <c r="N8" s="2"/>
    </row>
    <row r="9" spans="1:14" ht="21" customHeight="1" x14ac:dyDescent="0.25">
      <c r="A9" s="2"/>
      <c r="B9" s="18" t="s">
        <v>0</v>
      </c>
      <c r="C9" s="15">
        <f>SUM(C10:C11)</f>
        <v>1235.0072</v>
      </c>
      <c r="D9" s="15">
        <f>SUM(D10:D11)</f>
        <v>1256.1186</v>
      </c>
      <c r="E9" s="15">
        <f>SUM(E10:E11)</f>
        <v>1300.1642999999999</v>
      </c>
      <c r="F9" s="15">
        <f>+E9-D9</f>
        <v>44.045699999999897</v>
      </c>
      <c r="G9" s="16">
        <f>+F9/D9*100</f>
        <v>3.506492141745206</v>
      </c>
      <c r="H9" s="16">
        <f t="shared" si="0"/>
        <v>65.1570999999999</v>
      </c>
      <c r="I9" s="17">
        <f t="shared" si="1"/>
        <v>5.275847784531126</v>
      </c>
      <c r="K9" s="37"/>
      <c r="L9" s="37"/>
      <c r="M9" s="37"/>
      <c r="N9" s="2"/>
    </row>
    <row r="10" spans="1:14" ht="12.75" customHeight="1" x14ac:dyDescent="0.2">
      <c r="A10" s="2"/>
      <c r="B10" s="19" t="s">
        <v>1</v>
      </c>
      <c r="C10" s="20">
        <v>583.39029999999991</v>
      </c>
      <c r="D10" s="20">
        <v>598.88150000000007</v>
      </c>
      <c r="E10" s="20">
        <v>614.99199999999996</v>
      </c>
      <c r="F10" s="20">
        <f t="shared" ref="F10:F22" si="2">+E10-D10</f>
        <v>16.110499999999888</v>
      </c>
      <c r="G10" s="21">
        <f t="shared" ref="G10:G23" si="3">+F10/D10*100</f>
        <v>2.6900981245872324</v>
      </c>
      <c r="H10" s="21">
        <f t="shared" si="0"/>
        <v>31.601700000000051</v>
      </c>
      <c r="I10" s="22">
        <f t="shared" si="1"/>
        <v>5.4169052862209153</v>
      </c>
      <c r="K10" s="37"/>
      <c r="L10" s="37"/>
      <c r="M10" s="37"/>
      <c r="N10" s="2"/>
    </row>
    <row r="11" spans="1:14" ht="12.75" customHeight="1" x14ac:dyDescent="0.2">
      <c r="A11" s="2"/>
      <c r="B11" s="19" t="s">
        <v>2</v>
      </c>
      <c r="C11" s="20">
        <v>651.6169000000001</v>
      </c>
      <c r="D11" s="20">
        <v>657.23709999999994</v>
      </c>
      <c r="E11" s="20">
        <v>685.17229999999995</v>
      </c>
      <c r="F11" s="20">
        <f t="shared" si="2"/>
        <v>27.935200000000009</v>
      </c>
      <c r="G11" s="21">
        <f t="shared" si="3"/>
        <v>4.2503991329765176</v>
      </c>
      <c r="H11" s="21">
        <f t="shared" si="0"/>
        <v>33.55539999999985</v>
      </c>
      <c r="I11" s="22">
        <f t="shared" si="1"/>
        <v>5.1495595034444079</v>
      </c>
      <c r="K11" s="37"/>
      <c r="L11" s="37"/>
      <c r="M11" s="37"/>
      <c r="N11" s="2"/>
    </row>
    <row r="12" spans="1:14" ht="21" customHeight="1" x14ac:dyDescent="0.25">
      <c r="A12" s="2"/>
      <c r="B12" s="18" t="s">
        <v>9</v>
      </c>
      <c r="C12" s="15">
        <f>SUM(C13:C15)</f>
        <v>1262.1958</v>
      </c>
      <c r="D12" s="15">
        <f>SUM(D13:D15)</f>
        <v>1311.4475</v>
      </c>
      <c r="E12" s="15">
        <f>SUM(E13:E15)</f>
        <v>1313.9082000000001</v>
      </c>
      <c r="F12" s="15">
        <f t="shared" si="2"/>
        <v>2.460700000000088</v>
      </c>
      <c r="G12" s="16">
        <f t="shared" si="3"/>
        <v>0.18763236805133932</v>
      </c>
      <c r="H12" s="16">
        <f t="shared" si="0"/>
        <v>51.712400000000116</v>
      </c>
      <c r="I12" s="17">
        <f t="shared" si="1"/>
        <v>4.0970188618913257</v>
      </c>
      <c r="K12" s="37"/>
      <c r="L12" s="37"/>
      <c r="M12" s="37"/>
      <c r="N12" s="2"/>
    </row>
    <row r="13" spans="1:14" ht="13.5" customHeight="1" x14ac:dyDescent="0.2">
      <c r="A13" s="2"/>
      <c r="B13" s="19" t="s">
        <v>1</v>
      </c>
      <c r="C13" s="20">
        <v>430.62489999999997</v>
      </c>
      <c r="D13" s="20">
        <v>450.19119999999998</v>
      </c>
      <c r="E13" s="20">
        <v>434.59760000000006</v>
      </c>
      <c r="F13" s="20">
        <f t="shared" si="2"/>
        <v>-15.593599999999924</v>
      </c>
      <c r="G13" s="21">
        <f t="shared" si="3"/>
        <v>-3.463772725899557</v>
      </c>
      <c r="H13" s="21">
        <f t="shared" si="0"/>
        <v>3.9727000000000885</v>
      </c>
      <c r="I13" s="22">
        <f t="shared" si="1"/>
        <v>0.92254302990841652</v>
      </c>
      <c r="K13" s="37"/>
      <c r="L13" s="37"/>
      <c r="M13" s="37"/>
      <c r="N13" s="2"/>
    </row>
    <row r="14" spans="1:14" ht="12.75" customHeight="1" x14ac:dyDescent="0.2">
      <c r="A14" s="2"/>
      <c r="B14" s="19" t="s">
        <v>3</v>
      </c>
      <c r="C14" s="20">
        <v>563.72390000000007</v>
      </c>
      <c r="D14" s="20">
        <v>581.98689999999999</v>
      </c>
      <c r="E14" s="20">
        <v>600.38</v>
      </c>
      <c r="F14" s="20">
        <f t="shared" si="2"/>
        <v>18.393100000000004</v>
      </c>
      <c r="G14" s="21">
        <f t="shared" si="3"/>
        <v>3.1603975965782056</v>
      </c>
      <c r="H14" s="21">
        <f t="shared" si="0"/>
        <v>36.656099999999924</v>
      </c>
      <c r="I14" s="22">
        <f t="shared" si="1"/>
        <v>6.502491733985365</v>
      </c>
      <c r="K14" s="37"/>
      <c r="L14" s="37"/>
      <c r="M14" s="37"/>
      <c r="N14" s="2"/>
    </row>
    <row r="15" spans="1:14" ht="12.75" customHeight="1" x14ac:dyDescent="0.2">
      <c r="A15" s="2"/>
      <c r="B15" s="19" t="s">
        <v>4</v>
      </c>
      <c r="C15" s="20">
        <v>267.84699999999998</v>
      </c>
      <c r="D15" s="20">
        <v>279.26939999999996</v>
      </c>
      <c r="E15" s="20">
        <v>278.93059999999997</v>
      </c>
      <c r="F15" s="20">
        <f t="shared" si="2"/>
        <v>-0.338799999999992</v>
      </c>
      <c r="G15" s="21">
        <f t="shared" si="3"/>
        <v>-0.1213165495396173</v>
      </c>
      <c r="H15" s="21">
        <f t="shared" si="0"/>
        <v>11.08359999999999</v>
      </c>
      <c r="I15" s="22">
        <f t="shared" si="1"/>
        <v>4.138034026888481</v>
      </c>
      <c r="K15" s="37"/>
      <c r="L15" s="37"/>
      <c r="M15" s="37"/>
      <c r="N15" s="2"/>
    </row>
    <row r="16" spans="1:14" ht="21" customHeight="1" x14ac:dyDescent="0.25">
      <c r="A16" s="2"/>
      <c r="B16" s="18" t="s">
        <v>10</v>
      </c>
      <c r="C16" s="15">
        <v>124.81219999999998</v>
      </c>
      <c r="D16" s="15">
        <v>128.4169</v>
      </c>
      <c r="E16" s="15">
        <v>129.06280000000001</v>
      </c>
      <c r="F16" s="15">
        <f t="shared" si="2"/>
        <v>0.64590000000001169</v>
      </c>
      <c r="G16" s="16">
        <f t="shared" si="3"/>
        <v>0.50297118214192349</v>
      </c>
      <c r="H16" s="16">
        <f t="shared" si="0"/>
        <v>4.2506000000000341</v>
      </c>
      <c r="I16" s="17">
        <f t="shared" si="1"/>
        <v>3.405596568284218</v>
      </c>
      <c r="K16" s="37"/>
      <c r="L16" s="37"/>
      <c r="M16" s="37"/>
      <c r="N16" s="2"/>
    </row>
    <row r="17" spans="1:14" ht="21" customHeight="1" x14ac:dyDescent="0.25">
      <c r="A17" s="2"/>
      <c r="B17" s="18" t="s">
        <v>36</v>
      </c>
      <c r="C17" s="15">
        <f>SUM(C18:C23)</f>
        <v>101.20450000000001</v>
      </c>
      <c r="D17" s="15">
        <f>SUM(D18:D23)</f>
        <v>107.7753</v>
      </c>
      <c r="E17" s="15">
        <f>SUM(E18:E23)</f>
        <v>109.32521999999999</v>
      </c>
      <c r="F17" s="15">
        <f t="shared" si="2"/>
        <v>1.549919999999986</v>
      </c>
      <c r="G17" s="16">
        <f t="shared" si="3"/>
        <v>1.4381031646397515</v>
      </c>
      <c r="H17" s="16">
        <f t="shared" si="0"/>
        <v>8.1207199999999773</v>
      </c>
      <c r="I17" s="17">
        <f t="shared" si="1"/>
        <v>8.0240700759353363</v>
      </c>
      <c r="K17" s="37"/>
      <c r="L17" s="37"/>
      <c r="M17" s="37"/>
      <c r="N17" s="2"/>
    </row>
    <row r="18" spans="1:14" ht="12.75" customHeight="1" x14ac:dyDescent="0.2">
      <c r="A18" s="2"/>
      <c r="B18" s="19" t="s">
        <v>34</v>
      </c>
      <c r="C18" s="20">
        <v>12.286400000000002</v>
      </c>
      <c r="D18" s="20">
        <v>12.707800000000002</v>
      </c>
      <c r="E18" s="20">
        <v>12.802800000000001</v>
      </c>
      <c r="F18" s="20">
        <f t="shared" si="2"/>
        <v>9.4999999999998863E-2</v>
      </c>
      <c r="G18" s="21">
        <f t="shared" si="3"/>
        <v>0.74757235713497883</v>
      </c>
      <c r="H18" s="21">
        <f t="shared" si="0"/>
        <v>0.51639999999999908</v>
      </c>
      <c r="I18" s="22">
        <f t="shared" si="1"/>
        <v>4.2030212267222211</v>
      </c>
      <c r="K18" s="37"/>
      <c r="L18" s="37"/>
      <c r="M18" s="37"/>
      <c r="N18" s="2"/>
    </row>
    <row r="19" spans="1:14" ht="12.75" customHeight="1" x14ac:dyDescent="0.2">
      <c r="A19" s="2"/>
      <c r="B19" s="19" t="s">
        <v>11</v>
      </c>
      <c r="C19" s="20">
        <v>42.105800000000002</v>
      </c>
      <c r="D19" s="20">
        <v>44.248199999999997</v>
      </c>
      <c r="E19" s="20">
        <v>46.097399999999993</v>
      </c>
      <c r="F19" s="20">
        <f t="shared" si="2"/>
        <v>1.8491999999999962</v>
      </c>
      <c r="G19" s="21">
        <f t="shared" si="3"/>
        <v>4.1791530502935634</v>
      </c>
      <c r="H19" s="21">
        <f t="shared" si="0"/>
        <v>3.9915999999999912</v>
      </c>
      <c r="I19" s="22">
        <f t="shared" si="1"/>
        <v>9.4799291309035603</v>
      </c>
      <c r="K19" s="37"/>
      <c r="L19" s="37"/>
      <c r="M19" s="37"/>
      <c r="N19" s="2"/>
    </row>
    <row r="20" spans="1:14" ht="12.75" customHeight="1" x14ac:dyDescent="0.2">
      <c r="A20" s="2"/>
      <c r="B20" s="19" t="s">
        <v>12</v>
      </c>
      <c r="C20" s="20">
        <v>13.913300000000001</v>
      </c>
      <c r="D20" s="20">
        <v>14.609399999999999</v>
      </c>
      <c r="E20" s="20">
        <v>14.708</v>
      </c>
      <c r="F20" s="20">
        <f t="shared" si="2"/>
        <v>9.8600000000001131E-2</v>
      </c>
      <c r="G20" s="21">
        <f t="shared" si="3"/>
        <v>0.6749079359864274</v>
      </c>
      <c r="H20" s="21">
        <f t="shared" si="0"/>
        <v>0.79469999999999885</v>
      </c>
      <c r="I20" s="22">
        <f t="shared" si="1"/>
        <v>5.7118009386701845</v>
      </c>
      <c r="K20" s="37"/>
      <c r="L20" s="37"/>
      <c r="M20" s="37"/>
      <c r="N20" s="2"/>
    </row>
    <row r="21" spans="1:14" ht="12.75" customHeight="1" x14ac:dyDescent="0.2">
      <c r="A21" s="2"/>
      <c r="B21" s="19" t="s">
        <v>26</v>
      </c>
      <c r="C21" s="20">
        <v>28.648100000000003</v>
      </c>
      <c r="D21" s="20">
        <v>31.802700000000002</v>
      </c>
      <c r="E21" s="20">
        <v>30.02112</v>
      </c>
      <c r="F21" s="20">
        <f t="shared" si="2"/>
        <v>-1.7815800000000017</v>
      </c>
      <c r="G21" s="21">
        <f t="shared" si="3"/>
        <v>-5.6019771906158962</v>
      </c>
      <c r="H21" s="21">
        <f t="shared" si="0"/>
        <v>1.3730199999999968</v>
      </c>
      <c r="I21" s="22">
        <f t="shared" si="1"/>
        <v>4.7927087660263563</v>
      </c>
      <c r="K21" s="37"/>
      <c r="L21" s="37"/>
      <c r="M21" s="37"/>
      <c r="N21" s="2"/>
    </row>
    <row r="22" spans="1:14" ht="12.75" customHeight="1" x14ac:dyDescent="0.2">
      <c r="A22" s="2"/>
      <c r="B22" s="19" t="s">
        <v>13</v>
      </c>
      <c r="C22" s="20">
        <v>0.65440000000000009</v>
      </c>
      <c r="D22" s="20">
        <v>0.68740000000000001</v>
      </c>
      <c r="E22" s="20">
        <v>0.60209999999999997</v>
      </c>
      <c r="F22" s="20">
        <f t="shared" si="2"/>
        <v>-8.5300000000000042E-2</v>
      </c>
      <c r="G22" s="21">
        <f t="shared" si="3"/>
        <v>-12.409077684026773</v>
      </c>
      <c r="H22" s="21">
        <f t="shared" si="0"/>
        <v>-5.2300000000000124E-2</v>
      </c>
      <c r="I22" s="22">
        <f t="shared" si="1"/>
        <v>-7.9920537897310702</v>
      </c>
      <c r="K22" s="37"/>
      <c r="L22" s="37"/>
      <c r="M22" s="37"/>
      <c r="N22" s="2"/>
    </row>
    <row r="23" spans="1:14" ht="13.5" customHeight="1" x14ac:dyDescent="0.2">
      <c r="A23" s="2"/>
      <c r="B23" s="19" t="s">
        <v>52</v>
      </c>
      <c r="C23" s="20">
        <v>3.5964999999999998</v>
      </c>
      <c r="D23" s="20">
        <v>3.7197999999999998</v>
      </c>
      <c r="E23" s="20">
        <v>5.0937999999999999</v>
      </c>
      <c r="F23" s="20">
        <f t="shared" ref="F23:F43" si="4">+E23-D23</f>
        <v>1.3740000000000001</v>
      </c>
      <c r="G23" s="21">
        <f t="shared" si="3"/>
        <v>36.937469756438524</v>
      </c>
      <c r="H23" s="21">
        <f t="shared" ref="H23:H43" si="5">+E23-C23</f>
        <v>1.4973000000000001</v>
      </c>
      <c r="I23" s="22">
        <f t="shared" si="1"/>
        <v>41.632142360628393</v>
      </c>
      <c r="K23" s="37"/>
      <c r="L23" s="37"/>
      <c r="M23" s="37"/>
      <c r="N23" s="2"/>
    </row>
    <row r="24" spans="1:14" ht="20.25" customHeight="1" x14ac:dyDescent="0.25">
      <c r="A24" s="2"/>
      <c r="B24" s="18" t="s">
        <v>14</v>
      </c>
      <c r="C24" s="15">
        <f>SUM(C25:C29)</f>
        <v>75.776999999999987</v>
      </c>
      <c r="D24" s="15">
        <f>SUM(D25:D29)</f>
        <v>23.118600000000001</v>
      </c>
      <c r="E24" s="15">
        <f>SUM(E25:E29)</f>
        <v>35.251899999999992</v>
      </c>
      <c r="F24" s="15">
        <f>+E24-D24</f>
        <v>12.133299999999991</v>
      </c>
      <c r="G24" s="16">
        <f t="shared" ref="G24:G43" si="6">+F24/D24*100</f>
        <v>52.482849307483981</v>
      </c>
      <c r="H24" s="16">
        <f t="shared" si="5"/>
        <v>-40.525099999999995</v>
      </c>
      <c r="I24" s="17">
        <f t="shared" ref="I24:I43" si="7">+H24/C24*100</f>
        <v>-53.479419876743606</v>
      </c>
      <c r="K24" s="37"/>
      <c r="L24" s="37"/>
      <c r="M24" s="37"/>
      <c r="N24" s="2"/>
    </row>
    <row r="25" spans="1:14" ht="12.75" customHeight="1" x14ac:dyDescent="0.2">
      <c r="A25" s="2"/>
      <c r="B25" s="19" t="s">
        <v>5</v>
      </c>
      <c r="C25" s="20">
        <v>13.617899999999999</v>
      </c>
      <c r="D25" s="20">
        <v>13.756699999999999</v>
      </c>
      <c r="E25" s="20">
        <v>17.016299999999998</v>
      </c>
      <c r="F25" s="20">
        <f t="shared" si="4"/>
        <v>3.2595999999999989</v>
      </c>
      <c r="G25" s="21">
        <f t="shared" si="6"/>
        <v>23.694636068243106</v>
      </c>
      <c r="H25" s="21">
        <f t="shared" si="5"/>
        <v>3.3983999999999988</v>
      </c>
      <c r="I25" s="22">
        <f t="shared" si="7"/>
        <v>24.95538959751503</v>
      </c>
      <c r="K25" s="37"/>
      <c r="L25" s="37"/>
      <c r="M25" s="37"/>
      <c r="N25" s="2"/>
    </row>
    <row r="26" spans="1:14" ht="12.75" customHeight="1" x14ac:dyDescent="0.2">
      <c r="A26" s="2"/>
      <c r="B26" s="19" t="s">
        <v>6</v>
      </c>
      <c r="C26" s="20">
        <v>1.1813</v>
      </c>
      <c r="D26" s="20">
        <v>1.2624</v>
      </c>
      <c r="E26" s="20">
        <v>0.72899999999999998</v>
      </c>
      <c r="F26" s="20">
        <f t="shared" si="4"/>
        <v>-0.53339999999999999</v>
      </c>
      <c r="G26" s="21">
        <f t="shared" si="6"/>
        <v>-42.252851711026615</v>
      </c>
      <c r="H26" s="21">
        <f t="shared" si="5"/>
        <v>-0.45230000000000004</v>
      </c>
      <c r="I26" s="22">
        <f t="shared" si="7"/>
        <v>-38.288326420045713</v>
      </c>
      <c r="K26" s="37"/>
      <c r="L26" s="37"/>
      <c r="M26" s="37"/>
      <c r="N26" s="2"/>
    </row>
    <row r="27" spans="1:14" ht="12.75" hidden="1" customHeight="1" x14ac:dyDescent="0.2">
      <c r="A27" s="2"/>
      <c r="B27" s="19" t="s">
        <v>15</v>
      </c>
      <c r="C27" s="20"/>
      <c r="D27" s="20"/>
      <c r="E27" s="20"/>
      <c r="F27" s="20">
        <f t="shared" si="4"/>
        <v>0</v>
      </c>
      <c r="G27" s="21" t="e">
        <f t="shared" si="6"/>
        <v>#DIV/0!</v>
      </c>
      <c r="H27" s="21">
        <f t="shared" si="5"/>
        <v>0</v>
      </c>
      <c r="I27" s="32" t="e">
        <f t="shared" si="7"/>
        <v>#DIV/0!</v>
      </c>
      <c r="K27" s="37"/>
      <c r="L27" s="37"/>
      <c r="M27" s="37"/>
      <c r="N27" s="2"/>
    </row>
    <row r="28" spans="1:14" ht="12.75" customHeight="1" x14ac:dyDescent="0.2">
      <c r="A28" s="2"/>
      <c r="B28" s="19" t="s">
        <v>16</v>
      </c>
      <c r="C28" s="20">
        <v>8.6119000000000003</v>
      </c>
      <c r="D28" s="20">
        <v>8.0995000000000008</v>
      </c>
      <c r="E28" s="20">
        <v>9.0426999999999982</v>
      </c>
      <c r="F28" s="20">
        <f t="shared" si="4"/>
        <v>0.94319999999999737</v>
      </c>
      <c r="G28" s="21">
        <f t="shared" si="6"/>
        <v>11.64516328168402</v>
      </c>
      <c r="H28" s="21">
        <f t="shared" si="5"/>
        <v>0.43079999999999785</v>
      </c>
      <c r="I28" s="22">
        <f t="shared" si="7"/>
        <v>5.0023804270834287</v>
      </c>
      <c r="K28" s="37"/>
      <c r="L28" s="37"/>
      <c r="M28" s="37"/>
      <c r="N28" s="2"/>
    </row>
    <row r="29" spans="1:14" ht="12.75" customHeight="1" x14ac:dyDescent="0.2">
      <c r="A29" s="2"/>
      <c r="B29" s="19" t="s">
        <v>53</v>
      </c>
      <c r="C29" s="20">
        <f>+C30+C31</f>
        <v>52.365899999999996</v>
      </c>
      <c r="D29" s="20">
        <v>0</v>
      </c>
      <c r="E29" s="20">
        <f>+E30+E31</f>
        <v>8.4638999999999989</v>
      </c>
      <c r="F29" s="20">
        <f t="shared" si="4"/>
        <v>8.4638999999999989</v>
      </c>
      <c r="G29" s="30" t="e">
        <f t="shared" si="6"/>
        <v>#DIV/0!</v>
      </c>
      <c r="H29" s="21">
        <f t="shared" si="5"/>
        <v>-43.902000000000001</v>
      </c>
      <c r="I29" s="22">
        <f t="shared" si="7"/>
        <v>-83.837000796319757</v>
      </c>
      <c r="K29" s="37"/>
      <c r="L29" s="37"/>
      <c r="M29" s="37"/>
      <c r="N29" s="2"/>
    </row>
    <row r="30" spans="1:14" ht="12.75" customHeight="1" x14ac:dyDescent="0.2">
      <c r="A30" s="2"/>
      <c r="B30" s="36" t="s">
        <v>54</v>
      </c>
      <c r="C30" s="20">
        <v>32.625</v>
      </c>
      <c r="D30" s="20"/>
      <c r="E30" s="20">
        <v>5.2796999999999992</v>
      </c>
      <c r="F30" s="20">
        <f t="shared" si="4"/>
        <v>5.2796999999999992</v>
      </c>
      <c r="G30" s="30" t="e">
        <f t="shared" si="6"/>
        <v>#DIV/0!</v>
      </c>
      <c r="H30" s="21">
        <f t="shared" si="5"/>
        <v>-27.345300000000002</v>
      </c>
      <c r="I30" s="22">
        <f t="shared" si="7"/>
        <v>-83.817011494252881</v>
      </c>
      <c r="K30" s="37"/>
      <c r="L30" s="37"/>
      <c r="M30" s="37"/>
      <c r="N30" s="2"/>
    </row>
    <row r="31" spans="1:14" ht="13.5" customHeight="1" x14ac:dyDescent="0.2">
      <c r="A31" s="2"/>
      <c r="B31" s="36" t="s">
        <v>55</v>
      </c>
      <c r="C31" s="20">
        <v>19.740899999999996</v>
      </c>
      <c r="D31" s="20"/>
      <c r="E31" s="20">
        <v>3.1841999999999997</v>
      </c>
      <c r="F31" s="20">
        <f t="shared" si="4"/>
        <v>3.1841999999999997</v>
      </c>
      <c r="G31" s="30" t="e">
        <f t="shared" si="6"/>
        <v>#DIV/0!</v>
      </c>
      <c r="H31" s="21">
        <f t="shared" si="5"/>
        <v>-16.556699999999996</v>
      </c>
      <c r="I31" s="22">
        <f t="shared" si="7"/>
        <v>-83.870036320532492</v>
      </c>
      <c r="K31" s="37"/>
      <c r="L31" s="37"/>
      <c r="M31" s="37"/>
      <c r="N31" s="2"/>
    </row>
    <row r="32" spans="1:14" ht="20.25" customHeight="1" x14ac:dyDescent="0.25">
      <c r="A32" s="2"/>
      <c r="B32" s="18" t="s">
        <v>22</v>
      </c>
      <c r="C32" s="15">
        <f>SUM(C33:C39)</f>
        <v>185.64609999999999</v>
      </c>
      <c r="D32" s="15">
        <f>SUM(D33:D39)</f>
        <v>188.91480000000001</v>
      </c>
      <c r="E32" s="15">
        <f>SUM(E33:E39)</f>
        <v>197.23741000000001</v>
      </c>
      <c r="F32" s="15">
        <f t="shared" si="4"/>
        <v>8.3226099999999974</v>
      </c>
      <c r="G32" s="16">
        <f t="shared" si="6"/>
        <v>4.4054833184059676</v>
      </c>
      <c r="H32" s="16">
        <f t="shared" si="5"/>
        <v>11.591310000000021</v>
      </c>
      <c r="I32" s="17">
        <f t="shared" si="7"/>
        <v>6.243767038467289</v>
      </c>
      <c r="K32" s="37"/>
      <c r="L32" s="37"/>
      <c r="M32" s="37"/>
      <c r="N32" s="2"/>
    </row>
    <row r="33" spans="1:14" ht="15.75" customHeight="1" x14ac:dyDescent="0.2">
      <c r="A33" s="2"/>
      <c r="B33" s="19" t="s">
        <v>17</v>
      </c>
      <c r="C33" s="20">
        <v>6.6713999999999993</v>
      </c>
      <c r="D33" s="20">
        <v>6.5167000000000002</v>
      </c>
      <c r="E33" s="20">
        <v>7.23</v>
      </c>
      <c r="F33" s="20">
        <f t="shared" si="4"/>
        <v>0.71330000000000027</v>
      </c>
      <c r="G33" s="21">
        <f t="shared" si="6"/>
        <v>10.945724062792522</v>
      </c>
      <c r="H33" s="21">
        <f t="shared" si="5"/>
        <v>0.5586000000000011</v>
      </c>
      <c r="I33" s="22">
        <f t="shared" si="7"/>
        <v>8.3730551308571091</v>
      </c>
      <c r="K33" s="37"/>
      <c r="L33" s="37"/>
      <c r="M33" s="37"/>
      <c r="N33" s="2"/>
    </row>
    <row r="34" spans="1:14" ht="15.75" customHeight="1" x14ac:dyDescent="0.2">
      <c r="A34" s="2"/>
      <c r="B34" s="19" t="s">
        <v>7</v>
      </c>
      <c r="C34" s="20">
        <v>53.841000000000001</v>
      </c>
      <c r="D34" s="20">
        <v>53.787399999999991</v>
      </c>
      <c r="E34" s="20">
        <v>55.673699999999997</v>
      </c>
      <c r="F34" s="20">
        <f t="shared" si="4"/>
        <v>1.8863000000000056</v>
      </c>
      <c r="G34" s="21">
        <f t="shared" si="6"/>
        <v>3.5069551605022848</v>
      </c>
      <c r="H34" s="21">
        <f t="shared" si="5"/>
        <v>1.8326999999999956</v>
      </c>
      <c r="I34" s="22">
        <f t="shared" si="7"/>
        <v>3.4039115172452137</v>
      </c>
      <c r="K34" s="37"/>
      <c r="L34" s="37"/>
      <c r="M34" s="37"/>
      <c r="N34" s="2"/>
    </row>
    <row r="35" spans="1:14" ht="15.75" customHeight="1" x14ac:dyDescent="0.2">
      <c r="A35" s="2"/>
      <c r="B35" s="19" t="s">
        <v>18</v>
      </c>
      <c r="C35" s="20">
        <v>27.035700000000006</v>
      </c>
      <c r="D35" s="20">
        <v>26.883799999999997</v>
      </c>
      <c r="E35" s="20">
        <v>27.984400000000001</v>
      </c>
      <c r="F35" s="20">
        <f t="shared" si="4"/>
        <v>1.1006000000000036</v>
      </c>
      <c r="G35" s="21">
        <f t="shared" si="6"/>
        <v>4.093915294712815</v>
      </c>
      <c r="H35" s="21">
        <f t="shared" si="5"/>
        <v>0.94869999999999521</v>
      </c>
      <c r="I35" s="22">
        <f t="shared" si="7"/>
        <v>3.5090639413811924</v>
      </c>
      <c r="K35" s="37"/>
      <c r="L35" s="37"/>
      <c r="M35" s="37"/>
      <c r="N35" s="2"/>
    </row>
    <row r="36" spans="1:14" ht="15.75" customHeight="1" x14ac:dyDescent="0.2">
      <c r="A36" s="2"/>
      <c r="B36" s="19" t="s">
        <v>33</v>
      </c>
      <c r="C36" s="20">
        <v>0.85920000000000007</v>
      </c>
      <c r="D36" s="20">
        <v>0</v>
      </c>
      <c r="E36" s="20">
        <v>0.76519999999999999</v>
      </c>
      <c r="F36" s="20">
        <f t="shared" si="4"/>
        <v>0.76519999999999999</v>
      </c>
      <c r="G36" s="30" t="e">
        <f t="shared" si="6"/>
        <v>#DIV/0!</v>
      </c>
      <c r="H36" s="21">
        <f t="shared" si="5"/>
        <v>-9.4000000000000083E-2</v>
      </c>
      <c r="I36" s="22">
        <f t="shared" si="7"/>
        <v>-10.940409683426452</v>
      </c>
      <c r="K36" s="37"/>
      <c r="L36" s="37"/>
      <c r="M36" s="37"/>
      <c r="N36" s="2"/>
    </row>
    <row r="37" spans="1:14" ht="16.5" hidden="1" customHeight="1" x14ac:dyDescent="0.2">
      <c r="A37" s="2"/>
      <c r="B37" s="19" t="s">
        <v>37</v>
      </c>
      <c r="C37" s="20"/>
      <c r="D37" s="20"/>
      <c r="E37" s="20"/>
      <c r="F37" s="20">
        <f t="shared" si="4"/>
        <v>0</v>
      </c>
      <c r="G37" s="21" t="e">
        <f t="shared" si="6"/>
        <v>#DIV/0!</v>
      </c>
      <c r="H37" s="21">
        <f t="shared" si="5"/>
        <v>0</v>
      </c>
      <c r="I37" s="32" t="e">
        <f t="shared" si="7"/>
        <v>#DIV/0!</v>
      </c>
      <c r="K37" s="37"/>
      <c r="L37" s="37"/>
      <c r="M37" s="37"/>
      <c r="N37" s="2"/>
    </row>
    <row r="38" spans="1:14" ht="16.5" customHeight="1" x14ac:dyDescent="0.2">
      <c r="A38" s="2"/>
      <c r="B38" s="19" t="s">
        <v>57</v>
      </c>
      <c r="C38" s="20">
        <v>27.741599999999998</v>
      </c>
      <c r="D38" s="20">
        <v>29.761899999999997</v>
      </c>
      <c r="E38" s="20">
        <v>32.087510000000002</v>
      </c>
      <c r="F38" s="20">
        <f t="shared" si="4"/>
        <v>2.3256100000000046</v>
      </c>
      <c r="G38" s="21">
        <f t="shared" si="6"/>
        <v>7.8140508502481527</v>
      </c>
      <c r="H38" s="21">
        <f>+E38-C38</f>
        <v>4.3459100000000035</v>
      </c>
      <c r="I38" s="22">
        <f t="shared" si="7"/>
        <v>15.665678980303962</v>
      </c>
      <c r="K38" s="37"/>
      <c r="L38" s="37"/>
      <c r="M38" s="37"/>
      <c r="N38" s="2"/>
    </row>
    <row r="39" spans="1:14" ht="16.5" customHeight="1" x14ac:dyDescent="0.2">
      <c r="A39" s="2"/>
      <c r="B39" s="19" t="s">
        <v>58</v>
      </c>
      <c r="C39" s="20">
        <v>69.497199999999992</v>
      </c>
      <c r="D39" s="20">
        <v>71.965000000000018</v>
      </c>
      <c r="E39" s="20">
        <v>73.496600000000001</v>
      </c>
      <c r="F39" s="20">
        <f t="shared" si="4"/>
        <v>1.5315999999999832</v>
      </c>
      <c r="G39" s="21">
        <f t="shared" si="6"/>
        <v>2.1282567914958421</v>
      </c>
      <c r="H39" s="21">
        <f>+E39-C39</f>
        <v>3.9994000000000085</v>
      </c>
      <c r="I39" s="22">
        <f t="shared" si="7"/>
        <v>5.7547642207168188</v>
      </c>
      <c r="K39" s="37"/>
      <c r="L39" s="37"/>
      <c r="M39" s="37"/>
      <c r="N39" s="2"/>
    </row>
    <row r="40" spans="1:14" ht="21" customHeight="1" x14ac:dyDescent="0.25">
      <c r="A40" s="2"/>
      <c r="B40" s="14" t="s">
        <v>23</v>
      </c>
      <c r="C40" s="15">
        <f>SUM(C41:C43)</f>
        <v>156.63940000000002</v>
      </c>
      <c r="D40" s="15">
        <f>SUM(D41:D43)</f>
        <v>224.16139999999996</v>
      </c>
      <c r="E40" s="15">
        <f>SUM(E41:E43)</f>
        <v>148.64040000000003</v>
      </c>
      <c r="F40" s="15">
        <f t="shared" si="4"/>
        <v>-75.52099999999993</v>
      </c>
      <c r="G40" s="16">
        <f t="shared" si="6"/>
        <v>-33.69045696538295</v>
      </c>
      <c r="H40" s="16">
        <f t="shared" si="5"/>
        <v>-7.9989999999999952</v>
      </c>
      <c r="I40" s="17">
        <f t="shared" si="7"/>
        <v>-5.1066334523753243</v>
      </c>
      <c r="K40" s="37"/>
      <c r="L40" s="37"/>
      <c r="M40" s="37"/>
      <c r="N40" s="2"/>
    </row>
    <row r="41" spans="1:14" ht="15" customHeight="1" x14ac:dyDescent="0.2">
      <c r="A41" s="2"/>
      <c r="B41" s="19" t="s">
        <v>20</v>
      </c>
      <c r="C41" s="20">
        <v>22.308499999999999</v>
      </c>
      <c r="D41" s="20">
        <v>9.5251999999999981</v>
      </c>
      <c r="E41" s="20">
        <v>23.569000000000003</v>
      </c>
      <c r="F41" s="20">
        <f t="shared" si="4"/>
        <v>14.043800000000005</v>
      </c>
      <c r="G41" s="21">
        <f t="shared" si="6"/>
        <v>147.43837399739647</v>
      </c>
      <c r="H41" s="21">
        <f t="shared" si="5"/>
        <v>1.260500000000004</v>
      </c>
      <c r="I41" s="22">
        <f t="shared" si="7"/>
        <v>5.6503126610933236</v>
      </c>
      <c r="K41" s="37"/>
      <c r="L41" s="37"/>
      <c r="M41" s="37"/>
      <c r="N41" s="2"/>
    </row>
    <row r="42" spans="1:14" ht="15" customHeight="1" x14ac:dyDescent="0.2">
      <c r="A42" s="2"/>
      <c r="B42" s="19" t="s">
        <v>21</v>
      </c>
      <c r="C42" s="20">
        <v>10.641200000000001</v>
      </c>
      <c r="D42" s="20">
        <v>0</v>
      </c>
      <c r="E42" s="20">
        <v>7.7192000000000007</v>
      </c>
      <c r="F42" s="20">
        <f t="shared" si="4"/>
        <v>7.7192000000000007</v>
      </c>
      <c r="G42" s="30" t="e">
        <f t="shared" si="6"/>
        <v>#DIV/0!</v>
      </c>
      <c r="H42" s="21">
        <f t="shared" si="5"/>
        <v>-2.9220000000000006</v>
      </c>
      <c r="I42" s="22">
        <f t="shared" si="7"/>
        <v>-27.459309100477391</v>
      </c>
      <c r="K42" s="37"/>
      <c r="L42" s="37"/>
      <c r="M42" s="37"/>
      <c r="N42" s="2"/>
    </row>
    <row r="43" spans="1:14" ht="15.75" customHeight="1" x14ac:dyDescent="0.25">
      <c r="A43" s="2"/>
      <c r="B43" s="19" t="s">
        <v>31</v>
      </c>
      <c r="C43" s="20">
        <v>123.68970000000002</v>
      </c>
      <c r="D43" s="20">
        <v>214.63619999999997</v>
      </c>
      <c r="E43" s="20">
        <v>117.35220000000002</v>
      </c>
      <c r="F43" s="20">
        <f t="shared" si="4"/>
        <v>-97.283999999999949</v>
      </c>
      <c r="G43" s="21">
        <f t="shared" si="6"/>
        <v>-45.325066321524496</v>
      </c>
      <c r="H43" s="21">
        <f t="shared" si="5"/>
        <v>-6.3374999999999915</v>
      </c>
      <c r="I43" s="22">
        <f t="shared" si="7"/>
        <v>-5.1237087647556674</v>
      </c>
      <c r="K43" s="37"/>
      <c r="L43" s="37"/>
      <c r="M43" s="37"/>
      <c r="N43" s="2"/>
    </row>
    <row r="44" spans="1:14" ht="6" customHeight="1" thickBot="1" x14ac:dyDescent="0.3">
      <c r="A44" s="2"/>
      <c r="B44" s="23"/>
      <c r="C44" s="24"/>
      <c r="D44" s="24"/>
      <c r="E44" s="24"/>
      <c r="F44" s="24"/>
      <c r="G44" s="24"/>
      <c r="H44" s="24"/>
      <c r="I44" s="25"/>
      <c r="K44" s="37"/>
      <c r="L44" s="37"/>
      <c r="M44" s="37"/>
    </row>
    <row r="45" spans="1:14" ht="5.25" customHeight="1" x14ac:dyDescent="0.2">
      <c r="B45" s="26"/>
      <c r="C45" s="26"/>
      <c r="D45" s="26"/>
      <c r="E45" s="27"/>
      <c r="F45" s="27"/>
      <c r="G45" s="27"/>
      <c r="H45" s="27"/>
      <c r="I45" s="27"/>
      <c r="K45" s="2"/>
      <c r="L45" s="2"/>
      <c r="M45" s="2"/>
    </row>
    <row r="46" spans="1:14" ht="21" customHeight="1" x14ac:dyDescent="0.2">
      <c r="B46" s="28" t="s">
        <v>19</v>
      </c>
      <c r="C46" s="28"/>
      <c r="D46" s="28"/>
      <c r="E46" s="27"/>
      <c r="F46" s="27"/>
      <c r="G46" s="27"/>
      <c r="H46" s="27"/>
      <c r="I46" s="27"/>
      <c r="K46" s="2"/>
      <c r="L46" s="2"/>
      <c r="M46" s="2"/>
    </row>
    <row r="47" spans="1:14" ht="12.75" customHeight="1" x14ac:dyDescent="0.2">
      <c r="B47" s="27"/>
      <c r="C47" s="27"/>
      <c r="D47" s="27"/>
      <c r="E47" s="27"/>
      <c r="F47" s="27"/>
      <c r="G47" s="27"/>
      <c r="H47" s="27"/>
      <c r="I47" s="27"/>
    </row>
    <row r="48" spans="1:14" ht="25.5" x14ac:dyDescent="0.2">
      <c r="B48" s="31" t="s">
        <v>32</v>
      </c>
      <c r="C48" s="31"/>
      <c r="D48" s="31"/>
      <c r="E48" s="31"/>
      <c r="F48" s="31"/>
      <c r="G48" s="31"/>
      <c r="H48" s="31"/>
      <c r="I48" s="31"/>
    </row>
  </sheetData>
  <mergeCells count="5">
    <mergeCell ref="B2:I2"/>
    <mergeCell ref="B3:I3"/>
    <mergeCell ref="B5:B6"/>
    <mergeCell ref="H5:I5"/>
    <mergeCell ref="F5:G5"/>
  </mergeCells>
  <phoneticPr fontId="1" type="noConversion"/>
  <printOptions horizontalCentered="1"/>
  <pageMargins left="0.78740157480314965" right="0.78740157480314965" top="0.98425196850393704" bottom="0.98425196850393704" header="0" footer="0"/>
  <pageSetup paperSize="9" scale="64" orientation="landscape" r:id="rId1"/>
  <headerFooter alignWithMargins="0"/>
  <ignoredErrors>
    <ignoredError sqref="C12:E12 C32:E32" formulaRange="1"/>
    <ignoredError sqref="I37 I27 G36:G37 G42 G30:G31 G27 G7:G26 G28:G29 G32:G35 G43 G38:G41 I19 I22:I23 I34:I36 I39 I4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Ings19xmes</vt:lpstr>
      <vt:lpstr>Ings19vrsPto.eIng18</vt:lpstr>
    </vt:vector>
  </TitlesOfParts>
  <Company>Ministerio de Hacienda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omelendez</dc:creator>
  <cp:lastModifiedBy>Fermin Garcia</cp:lastModifiedBy>
  <cp:lastPrinted>2019-08-07T17:33:51Z</cp:lastPrinted>
  <dcterms:created xsi:type="dcterms:W3CDTF">2010-02-17T22:24:39Z</dcterms:created>
  <dcterms:modified xsi:type="dcterms:W3CDTF">2019-09-03T16:50:16Z</dcterms:modified>
</cp:coreProperties>
</file>