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ardo.navarro\Documents\AVISOS DE MH\DGPEF\notas de crédito 2019\mayo\09\"/>
    </mc:Choice>
  </mc:AlternateContent>
  <bookViews>
    <workbookView xWindow="0" yWindow="0" windowWidth="24000" windowHeight="8835"/>
  </bookViews>
  <sheets>
    <sheet name="emitidas-saldos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</workbook>
</file>

<file path=xl/calcChain.xml><?xml version="1.0" encoding="utf-8"?>
<calcChain xmlns="http://schemas.openxmlformats.org/spreadsheetml/2006/main">
  <c r="E25" i="1" l="1"/>
  <c r="E26" i="1"/>
  <c r="E27" i="1"/>
  <c r="E28" i="1"/>
  <c r="C29" i="1" l="1"/>
  <c r="C24" i="1"/>
  <c r="C19" i="1"/>
  <c r="D19" i="1" s="1"/>
  <c r="C14" i="1"/>
  <c r="D14" i="1" s="1"/>
  <c r="C9" i="1"/>
  <c r="D9" i="1" s="1"/>
  <c r="C8" i="1"/>
  <c r="D8" i="1" s="1"/>
  <c r="C7" i="1"/>
  <c r="D7" i="1" s="1"/>
  <c r="D10" i="1" l="1"/>
  <c r="D24" i="1"/>
  <c r="E24" i="1"/>
  <c r="E29" i="1"/>
  <c r="D29" i="1"/>
  <c r="E18" i="1"/>
  <c r="E17" i="1"/>
  <c r="E16" i="1"/>
  <c r="E15" i="1"/>
  <c r="B10" i="1" l="1"/>
  <c r="C6" i="1" s="1"/>
  <c r="C30" i="1" l="1"/>
  <c r="E19" i="1"/>
  <c r="C10" i="1"/>
  <c r="E14" i="1"/>
  <c r="B30" i="1"/>
  <c r="B20" i="1"/>
  <c r="C20" i="1" s="1"/>
  <c r="E30" i="1" l="1"/>
  <c r="D30" i="1"/>
  <c r="D20" i="1"/>
  <c r="E20" i="1" s="1"/>
  <c r="E9" i="1" l="1"/>
  <c r="E8" i="1"/>
  <c r="E7" i="1" l="1"/>
  <c r="E10" i="1" s="1"/>
</calcChain>
</file>

<file path=xl/sharedStrings.xml><?xml version="1.0" encoding="utf-8"?>
<sst xmlns="http://schemas.openxmlformats.org/spreadsheetml/2006/main" count="40" uniqueCount="23">
  <si>
    <t>SALDO INICIAL</t>
  </si>
  <si>
    <t>(+) EMITIDAS</t>
  </si>
  <si>
    <t>(-) PAGOS DE IMPUESTO</t>
  </si>
  <si>
    <t>(-) REDIMIDAS</t>
  </si>
  <si>
    <t>(=) SALDO FINAL</t>
  </si>
  <si>
    <t>REINTEGRO IVA EXPORTADORES</t>
  </si>
  <si>
    <t xml:space="preserve">INCENTIVO FISCAL DEL 6% </t>
  </si>
  <si>
    <t>OTROS</t>
  </si>
  <si>
    <t>TOTAL</t>
  </si>
  <si>
    <t>(EN MILLONES DE US$)</t>
  </si>
  <si>
    <t>CONCEPTO</t>
  </si>
  <si>
    <t>SUBSIDIO GAS LICUADO DE PETROLEO</t>
  </si>
  <si>
    <t>SUBSIDIO CONSUMO DE ENERGIA ELECTRICA RESIDENCIAL</t>
  </si>
  <si>
    <t>DEUDA ANDA</t>
  </si>
  <si>
    <t>febrero</t>
  </si>
  <si>
    <t>marzo</t>
  </si>
  <si>
    <t>enero</t>
  </si>
  <si>
    <t>NOTAS DE CREDITO DEL TESORO PUBLICO 2018</t>
  </si>
  <si>
    <t>NCTP EMITIDAS POR TIPO AL   (EN MILLONES DE US$)</t>
  </si>
  <si>
    <t>PAGO DE IMPUESTOS CON NCTP POR TIPO DE DEVOLUCION   (EN MILLONES DE US$)</t>
  </si>
  <si>
    <t>DIRECCION DE POLÍTICA ECONÓMICA Y FISCAL</t>
  </si>
  <si>
    <t>fuente: Dirección General de Tesorería</t>
  </si>
  <si>
    <t>al 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</si>
</sst>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2" fontId="0" fillId="0" borderId="1" xfId="0" applyNumberFormat="1" applyFill="1" applyBorder="1"/>
    <xf numFmtId="2" fontId="0" fillId="0" borderId="0" xfId="0" applyNumberFormat="1"/>
    <xf numFmtId="0" fontId="0" fillId="0" borderId="2" xfId="0" applyBorder="1"/>
    <xf numFmtId="2" fontId="0" fillId="0" borderId="1" xfId="0" applyNumberFormat="1" applyBorder="1"/>
    <xf numFmtId="2" fontId="0" fillId="0" borderId="3" xfId="0" applyNumberFormat="1" applyFill="1" applyBorder="1"/>
    <xf numFmtId="2" fontId="0" fillId="0" borderId="3" xfId="0" applyNumberFormat="1" applyBorder="1"/>
    <xf numFmtId="0" fontId="0" fillId="0" borderId="4" xfId="0" applyBorder="1"/>
    <xf numFmtId="2" fontId="0" fillId="0" borderId="5" xfId="0" applyNumberFormat="1" applyBorder="1"/>
    <xf numFmtId="2" fontId="0" fillId="0" borderId="6" xfId="0" applyNumberFormat="1" applyBorder="1"/>
    <xf numFmtId="0" fontId="0" fillId="2" borderId="7" xfId="0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1" xfId="0" applyNumberFormat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Fill="1" applyBorder="1"/>
    <xf numFmtId="0" fontId="0" fillId="0" borderId="10" xfId="0" applyBorder="1" applyAlignment="1">
      <alignment horizontal="left"/>
    </xf>
    <xf numFmtId="2" fontId="0" fillId="0" borderId="11" xfId="0" applyNumberFormat="1" applyFill="1" applyBorder="1"/>
    <xf numFmtId="2" fontId="0" fillId="0" borderId="11" xfId="0" applyNumberFormat="1" applyBorder="1"/>
    <xf numFmtId="164" fontId="0" fillId="0" borderId="11" xfId="0" applyNumberFormat="1" applyBorder="1"/>
    <xf numFmtId="0" fontId="1" fillId="0" borderId="4" xfId="0" applyFont="1" applyBorder="1" applyAlignment="1">
      <alignment horizontal="left"/>
    </xf>
    <xf numFmtId="2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/>
    <xf numFmtId="0" fontId="3" fillId="0" borderId="0" xfId="0" applyFont="1"/>
    <xf numFmtId="2" fontId="1" fillId="0" borderId="12" xfId="0" applyNumberFormat="1" applyFont="1" applyBorder="1"/>
    <xf numFmtId="2" fontId="0" fillId="0" borderId="12" xfId="0" applyNumberFormat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zoomScaleNormal="10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H27" sqref="H27"/>
    </sheetView>
  </sheetViews>
  <sheetFormatPr baseColWidth="10" defaultRowHeight="15" x14ac:dyDescent="0.25"/>
  <cols>
    <col min="1" max="1" width="32.85546875" customWidth="1"/>
    <col min="2" max="2" width="12.42578125" customWidth="1"/>
    <col min="3" max="3" width="15.28515625" customWidth="1"/>
    <col min="4" max="4" width="15" customWidth="1"/>
    <col min="5" max="5" width="13.140625" customWidth="1"/>
  </cols>
  <sheetData>
    <row r="1" spans="1:7" x14ac:dyDescent="0.25">
      <c r="A1" s="1" t="s">
        <v>20</v>
      </c>
    </row>
    <row r="3" spans="1:7" x14ac:dyDescent="0.25">
      <c r="A3" s="1" t="s">
        <v>17</v>
      </c>
    </row>
    <row r="4" spans="1:7" ht="15.75" thickBot="1" x14ac:dyDescent="0.3">
      <c r="A4" s="2" t="s">
        <v>9</v>
      </c>
    </row>
    <row r="5" spans="1:7" x14ac:dyDescent="0.25">
      <c r="A5" s="12" t="s">
        <v>10</v>
      </c>
      <c r="B5" s="13" t="s">
        <v>16</v>
      </c>
      <c r="C5" s="14" t="s">
        <v>14</v>
      </c>
      <c r="D5" s="14" t="s">
        <v>15</v>
      </c>
      <c r="E5" s="15" t="s">
        <v>22</v>
      </c>
    </row>
    <row r="6" spans="1:7" x14ac:dyDescent="0.25">
      <c r="A6" s="5" t="s">
        <v>0</v>
      </c>
      <c r="B6" s="6">
        <v>20.2</v>
      </c>
      <c r="C6" s="6">
        <f>B10</f>
        <v>23.4</v>
      </c>
      <c r="D6" s="6">
        <v>22.56</v>
      </c>
      <c r="E6" s="7">
        <v>20.2</v>
      </c>
    </row>
    <row r="7" spans="1:7" x14ac:dyDescent="0.25">
      <c r="A7" s="5" t="s">
        <v>1</v>
      </c>
      <c r="B7" s="6">
        <v>15.06</v>
      </c>
      <c r="C7" s="6">
        <f>22.95-B7</f>
        <v>7.8899999999999988</v>
      </c>
      <c r="D7" s="6">
        <f>30.6-C7-B7</f>
        <v>7.65</v>
      </c>
      <c r="E7" s="8">
        <f>SUM(B7:D7)</f>
        <v>30.6</v>
      </c>
    </row>
    <row r="8" spans="1:7" x14ac:dyDescent="0.25">
      <c r="A8" s="5" t="s">
        <v>2</v>
      </c>
      <c r="B8" s="6">
        <v>11.86</v>
      </c>
      <c r="C8" s="6">
        <f>20.57-B8</f>
        <v>8.7100000000000009</v>
      </c>
      <c r="D8" s="6">
        <f>31.4-C8-B8</f>
        <v>10.829999999999998</v>
      </c>
      <c r="E8" s="8">
        <f>SUM(B8:D8)</f>
        <v>31.4</v>
      </c>
    </row>
    <row r="9" spans="1:7" x14ac:dyDescent="0.25">
      <c r="A9" s="5" t="s">
        <v>3</v>
      </c>
      <c r="B9" s="6">
        <v>0</v>
      </c>
      <c r="C9" s="6">
        <f>0.02-B9</f>
        <v>0.02</v>
      </c>
      <c r="D9" s="6">
        <f>0.02-B9-C9</f>
        <v>0</v>
      </c>
      <c r="E9" s="8">
        <f>SUM(B9:D9)</f>
        <v>0.02</v>
      </c>
      <c r="G9" s="4"/>
    </row>
    <row r="10" spans="1:7" ht="15.75" thickBot="1" x14ac:dyDescent="0.3">
      <c r="A10" s="9" t="s">
        <v>4</v>
      </c>
      <c r="B10" s="10">
        <f t="shared" ref="B10:C10" si="0">B6+B7-B8-B9</f>
        <v>23.4</v>
      </c>
      <c r="C10" s="10">
        <f t="shared" si="0"/>
        <v>22.56</v>
      </c>
      <c r="D10" s="10">
        <f>D6+D7-D8-D9</f>
        <v>19.380000000000003</v>
      </c>
      <c r="E10" s="11">
        <f t="shared" ref="E10" si="1">E6+E7-E8-E9</f>
        <v>19.38</v>
      </c>
    </row>
    <row r="12" spans="1:7" ht="15.75" thickBot="1" x14ac:dyDescent="0.3">
      <c r="A12" s="2" t="s">
        <v>18</v>
      </c>
    </row>
    <row r="13" spans="1:7" x14ac:dyDescent="0.25">
      <c r="A13" s="12" t="s">
        <v>10</v>
      </c>
      <c r="B13" s="13" t="s">
        <v>16</v>
      </c>
      <c r="C13" s="14" t="s">
        <v>14</v>
      </c>
      <c r="D13" s="14" t="s">
        <v>15</v>
      </c>
      <c r="E13" s="15" t="s">
        <v>22</v>
      </c>
    </row>
    <row r="14" spans="1:7" x14ac:dyDescent="0.25">
      <c r="A14" s="16" t="s">
        <v>5</v>
      </c>
      <c r="B14" s="6">
        <v>12.23</v>
      </c>
      <c r="C14" s="6">
        <f>20.07-B14</f>
        <v>7.84</v>
      </c>
      <c r="D14" s="6">
        <f>27.66-C14-B14</f>
        <v>7.59</v>
      </c>
      <c r="E14" s="8">
        <f t="shared" ref="E14:E20" si="2">SUM(B14:D14)</f>
        <v>27.66</v>
      </c>
    </row>
    <row r="15" spans="1:7" x14ac:dyDescent="0.25">
      <c r="A15" s="16" t="s">
        <v>6</v>
      </c>
      <c r="B15" s="17">
        <v>0</v>
      </c>
      <c r="C15" s="17">
        <v>0</v>
      </c>
      <c r="D15" s="17">
        <v>0</v>
      </c>
      <c r="E15" s="8">
        <f t="shared" si="2"/>
        <v>0</v>
      </c>
    </row>
    <row r="16" spans="1:7" ht="30" x14ac:dyDescent="0.25">
      <c r="A16" s="18" t="s">
        <v>11</v>
      </c>
      <c r="B16" s="17">
        <v>0</v>
      </c>
      <c r="C16" s="17">
        <v>0</v>
      </c>
      <c r="D16" s="17">
        <v>0</v>
      </c>
      <c r="E16" s="8">
        <f t="shared" si="2"/>
        <v>0</v>
      </c>
    </row>
    <row r="17" spans="1:5" ht="30" x14ac:dyDescent="0.25">
      <c r="A17" s="19" t="s">
        <v>12</v>
      </c>
      <c r="B17" s="20">
        <v>0</v>
      </c>
      <c r="C17" s="17">
        <v>0</v>
      </c>
      <c r="D17" s="17">
        <v>0</v>
      </c>
      <c r="E17" s="8">
        <f t="shared" si="2"/>
        <v>0</v>
      </c>
    </row>
    <row r="18" spans="1:5" x14ac:dyDescent="0.25">
      <c r="A18" s="19" t="s">
        <v>13</v>
      </c>
      <c r="B18" s="17">
        <v>0</v>
      </c>
      <c r="C18" s="17">
        <v>0</v>
      </c>
      <c r="D18" s="17">
        <v>0</v>
      </c>
      <c r="E18" s="8">
        <f t="shared" si="2"/>
        <v>0</v>
      </c>
    </row>
    <row r="19" spans="1:5" x14ac:dyDescent="0.25">
      <c r="A19" s="22" t="s">
        <v>7</v>
      </c>
      <c r="B19" s="24">
        <v>2.83</v>
      </c>
      <c r="C19" s="25">
        <f>2.88-B19</f>
        <v>4.9999999999999822E-2</v>
      </c>
      <c r="D19" s="24">
        <f>2.93-B19-C19</f>
        <v>5.0000000000000266E-2</v>
      </c>
      <c r="E19" s="8">
        <f t="shared" si="2"/>
        <v>2.93</v>
      </c>
    </row>
    <row r="20" spans="1:5" ht="15.75" thickBot="1" x14ac:dyDescent="0.3">
      <c r="A20" s="26" t="s">
        <v>8</v>
      </c>
      <c r="B20" s="27">
        <f t="shared" ref="B20:D20" si="3">SUM(B14:B19)</f>
        <v>15.06</v>
      </c>
      <c r="C20" s="28">
        <f>22.95-B20</f>
        <v>7.8899999999999988</v>
      </c>
      <c r="D20" s="28">
        <f t="shared" si="3"/>
        <v>7.6400000000000006</v>
      </c>
      <c r="E20" s="30">
        <f t="shared" si="2"/>
        <v>30.59</v>
      </c>
    </row>
    <row r="22" spans="1:5" ht="15.75" thickBot="1" x14ac:dyDescent="0.3">
      <c r="A22" s="2" t="s">
        <v>19</v>
      </c>
    </row>
    <row r="23" spans="1:5" x14ac:dyDescent="0.25">
      <c r="A23" s="12" t="s">
        <v>10</v>
      </c>
      <c r="B23" s="13" t="s">
        <v>16</v>
      </c>
      <c r="C23" s="14" t="s">
        <v>14</v>
      </c>
      <c r="D23" s="14" t="s">
        <v>15</v>
      </c>
      <c r="E23" s="15" t="s">
        <v>22</v>
      </c>
    </row>
    <row r="24" spans="1:5" x14ac:dyDescent="0.25">
      <c r="A24" s="16" t="s">
        <v>5</v>
      </c>
      <c r="B24" s="3">
        <v>7.61</v>
      </c>
      <c r="C24" s="6">
        <f>13.28-B24</f>
        <v>5.669999999999999</v>
      </c>
      <c r="D24" s="6">
        <f>22.22-C24-B24</f>
        <v>8.9400000000000013</v>
      </c>
      <c r="E24" s="8">
        <f>SUM(B24:D24)</f>
        <v>22.22</v>
      </c>
    </row>
    <row r="25" spans="1:5" x14ac:dyDescent="0.25">
      <c r="A25" s="16" t="s">
        <v>6</v>
      </c>
      <c r="B25" s="21">
        <v>0</v>
      </c>
      <c r="C25" s="17">
        <v>0</v>
      </c>
      <c r="D25" s="17">
        <v>0</v>
      </c>
      <c r="E25" s="8">
        <f t="shared" ref="E25:E30" si="4">SUM(B25:D25)</f>
        <v>0</v>
      </c>
    </row>
    <row r="26" spans="1:5" ht="30" x14ac:dyDescent="0.25">
      <c r="A26" s="18" t="s">
        <v>11</v>
      </c>
      <c r="B26" s="21">
        <v>0</v>
      </c>
      <c r="C26" s="17">
        <v>0</v>
      </c>
      <c r="D26" s="17">
        <v>0</v>
      </c>
      <c r="E26" s="8">
        <f t="shared" si="4"/>
        <v>0</v>
      </c>
    </row>
    <row r="27" spans="1:5" ht="30" x14ac:dyDescent="0.25">
      <c r="A27" s="19" t="s">
        <v>12</v>
      </c>
      <c r="B27" s="21">
        <v>0</v>
      </c>
      <c r="C27" s="17">
        <v>0</v>
      </c>
      <c r="D27" s="17">
        <v>0</v>
      </c>
      <c r="E27" s="8">
        <f t="shared" si="4"/>
        <v>0</v>
      </c>
    </row>
    <row r="28" spans="1:5" x14ac:dyDescent="0.25">
      <c r="A28" s="19" t="s">
        <v>13</v>
      </c>
      <c r="B28" s="21">
        <v>0</v>
      </c>
      <c r="C28" s="17">
        <v>0</v>
      </c>
      <c r="D28" s="17">
        <v>0</v>
      </c>
      <c r="E28" s="8">
        <f t="shared" si="4"/>
        <v>0</v>
      </c>
    </row>
    <row r="29" spans="1:5" x14ac:dyDescent="0.25">
      <c r="A29" s="22" t="s">
        <v>7</v>
      </c>
      <c r="B29" s="23">
        <v>4.25</v>
      </c>
      <c r="C29" s="24">
        <f>7.29-B29</f>
        <v>3.04</v>
      </c>
      <c r="D29" s="24">
        <f>9.18-C29-B29</f>
        <v>1.8899999999999997</v>
      </c>
      <c r="E29" s="8">
        <f t="shared" si="4"/>
        <v>9.18</v>
      </c>
    </row>
    <row r="30" spans="1:5" ht="15.75" thickBot="1" x14ac:dyDescent="0.3">
      <c r="A30" s="26" t="s">
        <v>8</v>
      </c>
      <c r="B30" s="28">
        <f t="shared" ref="B30" si="5">SUM(B24:B29)</f>
        <v>11.86</v>
      </c>
      <c r="C30" s="28">
        <f t="shared" ref="C30:D30" si="6">SUM(C24:C29)</f>
        <v>8.7099999999999991</v>
      </c>
      <c r="D30" s="28">
        <f t="shared" si="6"/>
        <v>10.830000000000002</v>
      </c>
      <c r="E30" s="31">
        <f t="shared" si="4"/>
        <v>31.400000000000002</v>
      </c>
    </row>
    <row r="32" spans="1:5" x14ac:dyDescent="0.25">
      <c r="A32" s="29" t="s">
        <v>21</v>
      </c>
    </row>
  </sheetData>
  <printOptions horizontalCentered="1" verticalCentered="1"/>
  <pageMargins left="0.39370078740157499" right="0.39370078740157499" top="0.74803149606299202" bottom="0.74803149606299202" header="0.31496062992126" footer="0.31496062992126"/>
  <pageSetup scale="95" orientation="landscape" r:id="rId1"/>
  <ignoredErrors>
    <ignoredError sqref="C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emitidas-saldos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Alfonso Ramirez Escobar</dc:creator>
  <cp:lastModifiedBy>Leonardo Navarro</cp:lastModifiedBy>
  <cp:lastPrinted>2019-05-09T15:47:56Z</cp:lastPrinted>
  <dcterms:created xsi:type="dcterms:W3CDTF">2011-09-20T18:41:27Z</dcterms:created>
  <dcterms:modified xsi:type="dcterms:W3CDTF">2019-05-09T15:48:02Z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7c351648-17d1-475d-93f3-d064f36ef0b8</vt:lpwstr>
  </property>
  <property fmtid="{D5CDD505-2E9C-101B-9397-08002B2CF9AE}" pid="3" name="_NewReviewCycle">
    <vt:lpwstr/>
  </property>
</Properties>
</file>