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ermin.garcia\Desktop\"/>
    </mc:Choice>
  </mc:AlternateContent>
  <bookViews>
    <workbookView xWindow="0" yWindow="0" windowWidth="24000" windowHeight="8835" tabRatio="598"/>
  </bookViews>
  <sheets>
    <sheet name="Ings18xmes" sheetId="12" r:id="rId1"/>
    <sheet name="Ings18vrsPto.eIng17" sheetId="9" r:id="rId2"/>
  </sheets>
  <calcPr calcId="152511"/>
</workbook>
</file>

<file path=xl/calcChain.xml><?xml version="1.0" encoding="utf-8"?>
<calcChain xmlns="http://schemas.openxmlformats.org/spreadsheetml/2006/main">
  <c r="C32" i="12" l="1"/>
  <c r="C29" i="12"/>
  <c r="C24" i="12"/>
  <c r="C17" i="12"/>
  <c r="C12" i="12"/>
  <c r="C9" i="12"/>
  <c r="O43" i="12"/>
  <c r="N43" i="12"/>
  <c r="M43" i="12"/>
  <c r="L43" i="12"/>
  <c r="K43" i="12"/>
  <c r="J43" i="12"/>
  <c r="I43" i="12"/>
  <c r="H43" i="12"/>
  <c r="G43" i="12"/>
  <c r="F43" i="12"/>
  <c r="P43" i="12"/>
  <c r="Q43" i="12"/>
  <c r="R43" i="12"/>
  <c r="E43" i="12"/>
  <c r="D43" i="12"/>
  <c r="D12" i="12"/>
  <c r="P12" i="12"/>
  <c r="Q12" i="12"/>
  <c r="R12" i="12"/>
  <c r="C43" i="12"/>
  <c r="P42" i="12"/>
  <c r="Q42" i="12"/>
  <c r="R42" i="12"/>
  <c r="P41" i="12"/>
  <c r="Q41" i="12"/>
  <c r="R41" i="12"/>
  <c r="P40" i="12"/>
  <c r="Q40" i="12"/>
  <c r="R40" i="12"/>
  <c r="P39" i="12"/>
  <c r="Q39" i="12"/>
  <c r="R39" i="12"/>
  <c r="P38" i="12"/>
  <c r="Q38" i="12"/>
  <c r="R38" i="12"/>
  <c r="P37" i="12"/>
  <c r="P36" i="12"/>
  <c r="Q36" i="12"/>
  <c r="R36" i="12"/>
  <c r="P35" i="12"/>
  <c r="Q35" i="12"/>
  <c r="R35" i="12"/>
  <c r="P34" i="12"/>
  <c r="Q34" i="12"/>
  <c r="R34" i="12"/>
  <c r="P33" i="12"/>
  <c r="Q33" i="12"/>
  <c r="R33" i="12"/>
  <c r="D32" i="12"/>
  <c r="P32" i="12"/>
  <c r="Q32" i="12"/>
  <c r="R32" i="12"/>
  <c r="E32" i="12"/>
  <c r="F32" i="12"/>
  <c r="G32" i="12"/>
  <c r="H32" i="12"/>
  <c r="I32" i="12"/>
  <c r="J32" i="12"/>
  <c r="K32" i="12"/>
  <c r="L32" i="12"/>
  <c r="M32" i="12"/>
  <c r="P31" i="12"/>
  <c r="Q31" i="12"/>
  <c r="R31" i="12"/>
  <c r="P30" i="12"/>
  <c r="Q30" i="12"/>
  <c r="R30" i="12"/>
  <c r="D29" i="12"/>
  <c r="P29" i="12"/>
  <c r="Q29" i="12"/>
  <c r="R29" i="12"/>
  <c r="E29" i="12"/>
  <c r="F29" i="12"/>
  <c r="F24" i="12"/>
  <c r="G29" i="12"/>
  <c r="G24" i="12"/>
  <c r="H29" i="12"/>
  <c r="H24" i="12"/>
  <c r="I29" i="12"/>
  <c r="I24" i="12"/>
  <c r="J29" i="12"/>
  <c r="J24" i="12"/>
  <c r="K29" i="12"/>
  <c r="K24" i="12"/>
  <c r="L29" i="12"/>
  <c r="L24" i="12"/>
  <c r="L8" i="12"/>
  <c r="L7" i="12"/>
  <c r="M29" i="12"/>
  <c r="M24" i="12"/>
  <c r="P28" i="12"/>
  <c r="Q28" i="12"/>
  <c r="R28" i="12"/>
  <c r="P27" i="12"/>
  <c r="Q27" i="12"/>
  <c r="R27" i="12"/>
  <c r="P26" i="12"/>
  <c r="Q26" i="12"/>
  <c r="R26" i="12"/>
  <c r="P25" i="12"/>
  <c r="Q25" i="12"/>
  <c r="R25" i="12"/>
  <c r="P23" i="12"/>
  <c r="Q23" i="12"/>
  <c r="R23" i="12"/>
  <c r="P22" i="12"/>
  <c r="Q22" i="12"/>
  <c r="R22" i="12"/>
  <c r="P21" i="12"/>
  <c r="Q21" i="12"/>
  <c r="R21" i="12"/>
  <c r="P20" i="12"/>
  <c r="Q20" i="12"/>
  <c r="R20" i="12"/>
  <c r="P19" i="12"/>
  <c r="Q19" i="12"/>
  <c r="R19" i="12"/>
  <c r="P18" i="12"/>
  <c r="Q18" i="12"/>
  <c r="R18" i="12"/>
  <c r="D17" i="12"/>
  <c r="P17" i="12"/>
  <c r="E17" i="12"/>
  <c r="F17" i="12"/>
  <c r="G17" i="12"/>
  <c r="H17" i="12"/>
  <c r="I17" i="12"/>
  <c r="J17" i="12"/>
  <c r="K17" i="12"/>
  <c r="L17" i="12"/>
  <c r="M17" i="12"/>
  <c r="P16" i="12"/>
  <c r="Q16" i="12"/>
  <c r="R16" i="12"/>
  <c r="P15" i="12"/>
  <c r="Q15" i="12"/>
  <c r="R15" i="12"/>
  <c r="P14" i="12"/>
  <c r="Q14" i="12"/>
  <c r="R14" i="12"/>
  <c r="E12" i="12"/>
  <c r="F12" i="12"/>
  <c r="G12" i="12"/>
  <c r="H12" i="12"/>
  <c r="I12" i="12"/>
  <c r="J12" i="12"/>
  <c r="K12" i="12"/>
  <c r="L12" i="12"/>
  <c r="M12" i="12"/>
  <c r="P11" i="12"/>
  <c r="Q11" i="12"/>
  <c r="R11" i="12"/>
  <c r="P10" i="12"/>
  <c r="Q10" i="12"/>
  <c r="R10" i="12"/>
  <c r="D9" i="12"/>
  <c r="E9" i="12"/>
  <c r="P9" i="12"/>
  <c r="Q9" i="12"/>
  <c r="R9" i="12"/>
  <c r="F9" i="12"/>
  <c r="G9" i="12"/>
  <c r="H9" i="12"/>
  <c r="I9" i="12"/>
  <c r="J9" i="12"/>
  <c r="K9" i="12"/>
  <c r="K8" i="12"/>
  <c r="K7" i="12"/>
  <c r="L9" i="12"/>
  <c r="M9" i="12"/>
  <c r="E43" i="9"/>
  <c r="D43" i="9"/>
  <c r="F43" i="9"/>
  <c r="G43" i="9"/>
  <c r="C43" i="9"/>
  <c r="E32" i="9"/>
  <c r="F32" i="9"/>
  <c r="G32" i="9"/>
  <c r="D32" i="9"/>
  <c r="C32" i="9"/>
  <c r="E29" i="9"/>
  <c r="E24" i="9"/>
  <c r="C29" i="9"/>
  <c r="H29" i="9"/>
  <c r="I29" i="9"/>
  <c r="D24" i="9"/>
  <c r="E17" i="9"/>
  <c r="H17" i="9"/>
  <c r="I17" i="9"/>
  <c r="D17" i="9"/>
  <c r="C17" i="9"/>
  <c r="E12" i="9"/>
  <c r="E8" i="9"/>
  <c r="E7" i="9"/>
  <c r="D12" i="9"/>
  <c r="C12" i="9"/>
  <c r="E9" i="9"/>
  <c r="H9" i="9"/>
  <c r="I9" i="9"/>
  <c r="D9" i="9"/>
  <c r="C9" i="9"/>
  <c r="F33" i="9"/>
  <c r="G33" i="9"/>
  <c r="H33" i="9"/>
  <c r="I33" i="9"/>
  <c r="F34" i="9"/>
  <c r="G34" i="9"/>
  <c r="H34" i="9"/>
  <c r="I34" i="9"/>
  <c r="F35" i="9"/>
  <c r="G35" i="9"/>
  <c r="H35" i="9"/>
  <c r="I35" i="9"/>
  <c r="F36" i="9"/>
  <c r="G36" i="9"/>
  <c r="H36" i="9"/>
  <c r="I36" i="9"/>
  <c r="F37" i="9"/>
  <c r="G37" i="9"/>
  <c r="H37" i="9"/>
  <c r="I37" i="9"/>
  <c r="F38" i="9"/>
  <c r="G38" i="9"/>
  <c r="H38" i="9"/>
  <c r="I38" i="9"/>
  <c r="F39" i="9"/>
  <c r="G39" i="9"/>
  <c r="H39" i="9"/>
  <c r="I39" i="9"/>
  <c r="F21" i="9"/>
  <c r="G21" i="9"/>
  <c r="H20" i="9"/>
  <c r="I20" i="9"/>
  <c r="O32" i="12"/>
  <c r="N32" i="12"/>
  <c r="F40" i="9"/>
  <c r="G40" i="9"/>
  <c r="F41" i="9"/>
  <c r="G41" i="9"/>
  <c r="F42" i="9"/>
  <c r="G42" i="9"/>
  <c r="O29" i="12"/>
  <c r="O24" i="12"/>
  <c r="O8" i="12"/>
  <c r="O7" i="12"/>
  <c r="N29" i="12"/>
  <c r="N24" i="12"/>
  <c r="F30" i="9"/>
  <c r="G30" i="9"/>
  <c r="H30" i="9"/>
  <c r="I30" i="9"/>
  <c r="F31" i="9"/>
  <c r="G31" i="9"/>
  <c r="H31" i="9"/>
  <c r="I31" i="9"/>
  <c r="N17" i="12"/>
  <c r="O17" i="12"/>
  <c r="F23" i="9"/>
  <c r="G23" i="9"/>
  <c r="H23" i="9"/>
  <c r="I23" i="9"/>
  <c r="O12" i="12"/>
  <c r="N12" i="12"/>
  <c r="O9" i="12"/>
  <c r="N9" i="12"/>
  <c r="H41" i="9"/>
  <c r="I41" i="9"/>
  <c r="H16" i="9"/>
  <c r="I16" i="9"/>
  <c r="H11" i="9"/>
  <c r="I11" i="9"/>
  <c r="H13" i="9"/>
  <c r="I13" i="9"/>
  <c r="H15" i="9"/>
  <c r="I15" i="9"/>
  <c r="H19" i="9"/>
  <c r="I19" i="9"/>
  <c r="H21" i="9"/>
  <c r="I21" i="9"/>
  <c r="H22" i="9"/>
  <c r="I22" i="9"/>
  <c r="H25" i="9"/>
  <c r="I25" i="9"/>
  <c r="H26" i="9"/>
  <c r="I26" i="9"/>
  <c r="H27" i="9"/>
  <c r="I27" i="9"/>
  <c r="H28" i="9"/>
  <c r="I28" i="9"/>
  <c r="H40" i="9"/>
  <c r="I40" i="9"/>
  <c r="H42" i="9"/>
  <c r="I42" i="9"/>
  <c r="F10" i="9"/>
  <c r="G10" i="9"/>
  <c r="F11" i="9"/>
  <c r="G11" i="9"/>
  <c r="F13" i="9"/>
  <c r="G13" i="9"/>
  <c r="F14" i="9"/>
  <c r="G14" i="9"/>
  <c r="F15" i="9"/>
  <c r="G15" i="9"/>
  <c r="F16" i="9"/>
  <c r="G16" i="9"/>
  <c r="F18" i="9"/>
  <c r="G18" i="9"/>
  <c r="F19" i="9"/>
  <c r="G19" i="9"/>
  <c r="F20" i="9"/>
  <c r="G20" i="9"/>
  <c r="F22" i="9"/>
  <c r="G22" i="9"/>
  <c r="F25" i="9"/>
  <c r="G25" i="9"/>
  <c r="F26" i="9"/>
  <c r="G26" i="9"/>
  <c r="F27" i="9"/>
  <c r="G27" i="9"/>
  <c r="F28" i="9"/>
  <c r="G28" i="9"/>
  <c r="H14" i="9"/>
  <c r="I14" i="9"/>
  <c r="H10" i="9"/>
  <c r="I10" i="9"/>
  <c r="H18" i="9"/>
  <c r="I18" i="9"/>
  <c r="P13" i="12"/>
  <c r="Q13" i="12"/>
  <c r="R13" i="12"/>
  <c r="Q37" i="12"/>
  <c r="R37" i="12"/>
  <c r="E24" i="12"/>
  <c r="F29" i="9"/>
  <c r="G29" i="9"/>
  <c r="F9" i="9"/>
  <c r="G9" i="9"/>
  <c r="D24" i="12"/>
  <c r="H43" i="9"/>
  <c r="I43" i="9"/>
  <c r="F24" i="9"/>
  <c r="G24" i="9"/>
  <c r="C24" i="9"/>
  <c r="H24" i="9"/>
  <c r="I24" i="9"/>
  <c r="H12" i="9"/>
  <c r="I12" i="9"/>
  <c r="P24" i="12"/>
  <c r="H8" i="12"/>
  <c r="H7" i="12"/>
  <c r="J8" i="12"/>
  <c r="J7" i="12"/>
  <c r="M8" i="12"/>
  <c r="M7" i="12"/>
  <c r="D8" i="12"/>
  <c r="D7" i="12"/>
  <c r="F8" i="12"/>
  <c r="F7" i="12"/>
  <c r="G8" i="12"/>
  <c r="G7" i="12"/>
  <c r="Q24" i="12"/>
  <c r="R24" i="12"/>
  <c r="Q17" i="12"/>
  <c r="R17" i="12"/>
  <c r="N8" i="12"/>
  <c r="N7" i="12"/>
  <c r="I8" i="12"/>
  <c r="I7" i="12"/>
  <c r="E8" i="12"/>
  <c r="E7" i="12"/>
  <c r="C8" i="12"/>
  <c r="H32" i="9"/>
  <c r="I32" i="9"/>
  <c r="C8" i="9"/>
  <c r="H8" i="9"/>
  <c r="I8" i="9"/>
  <c r="F17" i="9"/>
  <c r="G17" i="9"/>
  <c r="F12" i="9"/>
  <c r="G12" i="9"/>
  <c r="D8" i="9"/>
  <c r="P7" i="12"/>
  <c r="P8" i="12"/>
  <c r="Q8" i="12"/>
  <c r="R8" i="12"/>
  <c r="C7" i="12"/>
  <c r="C7" i="9"/>
  <c r="H7" i="9"/>
  <c r="I7" i="9"/>
  <c r="D7" i="9"/>
  <c r="F7" i="9"/>
  <c r="G7" i="9"/>
  <c r="F8" i="9"/>
  <c r="G8" i="9"/>
  <c r="Q7" i="12"/>
  <c r="R7" i="12"/>
</calcChain>
</file>

<file path=xl/sharedStrings.xml><?xml version="1.0" encoding="utf-8"?>
<sst xmlns="http://schemas.openxmlformats.org/spreadsheetml/2006/main" count="115" uniqueCount="66">
  <si>
    <t>IVA</t>
  </si>
  <si>
    <t>Declaraciones</t>
  </si>
  <si>
    <t>Importación</t>
  </si>
  <si>
    <t>Retenciones</t>
  </si>
  <si>
    <t>Pago a Cuenta</t>
  </si>
  <si>
    <t>Transferencia de Bienes</t>
  </si>
  <si>
    <t>Migración y Turismo</t>
  </si>
  <si>
    <t>FOVIAL</t>
  </si>
  <si>
    <t>Concepto</t>
  </si>
  <si>
    <t>IMPUESTO SOBRE LA RENTA</t>
  </si>
  <si>
    <t>DERECHOS ARANCELARIOS A LA IMPORTACION</t>
  </si>
  <si>
    <t>Cerveza</t>
  </si>
  <si>
    <t>Cigarrillo</t>
  </si>
  <si>
    <t>Armas, munic., explos. Y similares</t>
  </si>
  <si>
    <t>OTROS IMP. Y GRAV. DIVERSOS</t>
  </si>
  <si>
    <t>s/ Llamadas Prov del Exterior</t>
  </si>
  <si>
    <t>Impto. Esp. 1er Matricula</t>
  </si>
  <si>
    <t>PROMOCION TURISMO</t>
  </si>
  <si>
    <t>TRANSPORTE PUBLICO</t>
  </si>
  <si>
    <t>Fuente: Dirección General de Tesorería</t>
  </si>
  <si>
    <t>FEFE</t>
  </si>
  <si>
    <t>DUI</t>
  </si>
  <si>
    <t>CONTRIBUCIONES ESPECIALES</t>
  </si>
  <si>
    <t>2. NO TRIBUTARIOS</t>
  </si>
  <si>
    <t>1. TRIBUTARIOS Y CONTRIBUCIONES</t>
  </si>
  <si>
    <t>INGRESOS CORRIENTES Y CONTRIBUCIONES (1+2)</t>
  </si>
  <si>
    <t>Gaseosa y otras bebidas no carbonatadas</t>
  </si>
  <si>
    <t>(Montos en Millones de US$)</t>
  </si>
  <si>
    <t>Variaciones</t>
  </si>
  <si>
    <t>Abs.</t>
  </si>
  <si>
    <t>%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</si>
  <si>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</si>
  <si>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</si>
  <si>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AZUCAR EXTRAIDA</t>
  </si>
  <si>
    <t>Productos Alcohólicos</t>
  </si>
  <si>
    <t xml:space="preserve">Abs. </t>
  </si>
  <si>
    <t>IMPUESTOS SELECTIVOS AL CONSUMO</t>
  </si>
  <si>
    <t>FONAT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</si>
  <si>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</si>
  <si>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</si>
  <si>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</si>
  <si>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</si>
  <si>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</si>
  <si>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</si>
  <si>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</si>
  <si>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</si>
  <si>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</si>
  <si>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</si>
  <si>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</si>
  <si>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</si>
  <si>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</si>
  <si>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</si>
  <si>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Ad-valorem sobre combustibles</t>
  </si>
  <si>
    <t>Impuesto a operaciones financieras</t>
  </si>
  <si>
    <t>Al cheque y a las transferencias electrónicas</t>
  </si>
  <si>
    <t>Retención para el control de la liquidez (Acreditable)</t>
  </si>
  <si>
    <t>Año 2017</t>
  </si>
  <si>
    <t>Año 2018</t>
  </si>
  <si>
    <t>Pto. 2018</t>
  </si>
  <si>
    <t>Variac. 18 / Pto. 18</t>
  </si>
  <si>
    <t>Variac. 18 / 17</t>
  </si>
  <si>
    <t>SEGURIDAD PUBLICA (CESC)</t>
  </si>
  <si>
    <t>SEGURIDAD PUBLICA (Grandes Contribuyentes)</t>
  </si>
  <si>
    <t>Al  31 Dic.</t>
  </si>
  <si>
    <t>COMPARATIVO ACUMULADO AL  31 DE DICIEMBRE DE 2018, VRS EJECUTADO  2017 Y PRESUPUESTO 2018 (preliminar)</t>
  </si>
  <si>
    <t>INGRESOS AL  31 DE DICIEMBRE DE 2018, VRS EJECUTADO  2017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</si>
</sst>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#,##0.0"/>
    <numFmt numFmtId="176" formatCode="#,##0.000000"/>
  </numFmts>
  <fonts count="11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9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7" fillId="0" borderId="0" xfId="0" applyFont="1" applyAlignment="1"/>
    <xf numFmtId="0" fontId="0" fillId="0" borderId="0" xfId="0" applyFill="1"/>
    <xf numFmtId="0" fontId="7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3" borderId="12" xfId="0" applyFont="1" applyFill="1" applyBorder="1"/>
    <xf numFmtId="172" fontId="2" fillId="3" borderId="5" xfId="0" applyNumberFormat="1" applyFont="1" applyFill="1" applyBorder="1" applyAlignment="1"/>
    <xf numFmtId="172" fontId="2" fillId="3" borderId="5" xfId="0" applyNumberFormat="1" applyFont="1" applyFill="1" applyBorder="1"/>
    <xf numFmtId="172" fontId="2" fillId="3" borderId="6" xfId="0" applyNumberFormat="1" applyFont="1" applyFill="1" applyBorder="1"/>
    <xf numFmtId="172" fontId="2" fillId="3" borderId="11" xfId="0" applyNumberFormat="1" applyFont="1" applyFill="1" applyBorder="1"/>
    <xf numFmtId="0" fontId="2" fillId="3" borderId="1" xfId="0" applyFont="1" applyFill="1" applyBorder="1"/>
    <xf numFmtId="172" fontId="2" fillId="3" borderId="8" xfId="0" applyNumberFormat="1" applyFont="1" applyFill="1" applyBorder="1"/>
    <xf numFmtId="172" fontId="2" fillId="3" borderId="10" xfId="0" applyNumberFormat="1" applyFont="1" applyFill="1" applyBorder="1"/>
    <xf numFmtId="172" fontId="2" fillId="3" borderId="3" xfId="0" applyNumberFormat="1" applyFont="1" applyFill="1" applyBorder="1"/>
    <xf numFmtId="0" fontId="2" fillId="3" borderId="1" xfId="0" applyFont="1" applyFill="1" applyBorder="1" applyAlignment="1">
      <alignment horizontal="left" indent="1"/>
    </xf>
    <xf numFmtId="0" fontId="4" fillId="3" borderId="1" xfId="0" applyFont="1" applyFill="1" applyBorder="1" applyAlignment="1">
      <alignment horizontal="left" indent="2"/>
    </xf>
    <xf numFmtId="172" fontId="4" fillId="3" borderId="8" xfId="0" applyNumberFormat="1" applyFont="1" applyFill="1" applyBorder="1"/>
    <xf numFmtId="172" fontId="4" fillId="3" borderId="10" xfId="0" applyNumberFormat="1" applyFont="1" applyFill="1" applyBorder="1"/>
    <xf numFmtId="172" fontId="4" fillId="3" borderId="3" xfId="0" applyNumberFormat="1" applyFont="1" applyFill="1" applyBorder="1"/>
    <xf numFmtId="0" fontId="2" fillId="3" borderId="2" xfId="0" applyFont="1" applyFill="1" applyBorder="1"/>
    <xf numFmtId="172" fontId="2" fillId="3" borderId="9" xfId="0" applyNumberFormat="1" applyFont="1" applyFill="1" applyBorder="1"/>
    <xf numFmtId="172" fontId="5" fillId="3" borderId="4" xfId="0" applyNumberFormat="1" applyFont="1" applyFill="1" applyBorder="1"/>
    <xf numFmtId="0" fontId="6" fillId="3" borderId="0" xfId="0" applyFont="1" applyFill="1"/>
    <xf numFmtId="0" fontId="0" fillId="3" borderId="0" xfId="0" applyFill="1"/>
    <xf numFmtId="0" fontId="3" fillId="3" borderId="0" xfId="0" applyFont="1" applyFill="1" applyBorder="1"/>
    <xf numFmtId="172" fontId="2" fillId="3" borderId="13" xfId="0" applyNumberFormat="1" applyFont="1" applyFill="1" applyBorder="1"/>
    <xf numFmtId="172" fontId="10" fillId="3" borderId="10" xfId="0" applyNumberFormat="1" applyFont="1" applyFill="1" applyBorder="1"/>
    <xf numFmtId="0" fontId="9" fillId="0" borderId="0" xfId="0" applyFont="1" applyFill="1" applyBorder="1" applyAlignment="1">
      <alignment horizontal="justify" vertical="center" wrapText="1"/>
    </xf>
    <xf numFmtId="172" fontId="10" fillId="3" borderId="3" xfId="0" applyNumberFormat="1" applyFont="1" applyFill="1" applyBorder="1"/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indent="3"/>
    </xf>
    <xf numFmtId="176" fontId="0" fillId="0" borderId="0" xfId="0" applyNumberFormat="1" applyFill="1"/>
    <xf numFmtId="0" fontId="2" fillId="3" borderId="0" xfId="0" applyFont="1" applyFill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2060"/>
    <pageSetUpPr fitToPage="1"/>
  </sheetPr>
  <dimension ref="A1:Z53"/>
  <sheetViews>
    <sheetView showGridLines="0" tabSelected="1" zoomScale="80" zoomScaleNormal="80" workbookViewId="0">
      <selection activeCell="T9" sqref="T9"/>
    </sheetView>
  </sheetViews>
  <sheetFormatPr baseColWidth="10" defaultRowHeight="12.75" x14ac:dyDescent="0.2"/>
  <cols>
    <col min="2" max="2" width="59.5703125" customWidth="1"/>
    <col min="3" max="3" width="10.7109375" customWidth="1"/>
    <col min="4" max="5" width="7.85546875" customWidth="1"/>
    <col min="6" max="6" width="8" customWidth="1"/>
    <col min="7" max="15" width="7.7109375" customWidth="1"/>
    <col min="16" max="16" width="10.7109375" customWidth="1"/>
    <col min="17" max="18" width="9.7109375" customWidth="1"/>
    <col min="21" max="21" width="13.7109375" bestFit="1" customWidth="1"/>
  </cols>
  <sheetData>
    <row r="1" spans="1:22" x14ac:dyDescent="0.2">
      <c r="B1" s="2"/>
      <c r="C1" s="2"/>
      <c r="D1" s="2"/>
      <c r="E1" s="2"/>
      <c r="F1" s="2"/>
      <c r="G1" s="2"/>
      <c r="H1" s="2"/>
      <c r="I1" s="2"/>
      <c r="J1" s="2"/>
      <c r="K1" s="27"/>
      <c r="L1" s="2"/>
      <c r="M1" s="2"/>
      <c r="N1" s="2"/>
      <c r="O1" s="2"/>
      <c r="P1" s="2"/>
      <c r="Q1" s="2"/>
      <c r="R1" s="2"/>
    </row>
    <row r="2" spans="1:22" ht="15.75" x14ac:dyDescent="0.25">
      <c r="B2" s="38" t="s">
        <v>65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22" ht="16.5" customHeight="1" x14ac:dyDescent="0.25">
      <c r="B3" s="38" t="s">
        <v>27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22" ht="13.5" thickBot="1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T4" s="2"/>
      <c r="U4" s="2"/>
      <c r="V4" s="2"/>
    </row>
    <row r="5" spans="1:22" ht="21" customHeight="1" x14ac:dyDescent="0.2">
      <c r="B5" s="39" t="s">
        <v>8</v>
      </c>
      <c r="C5" s="33" t="s">
        <v>56</v>
      </c>
      <c r="D5" s="41" t="s">
        <v>57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  <c r="Q5" s="44" t="s">
        <v>28</v>
      </c>
      <c r="R5" s="45"/>
      <c r="T5" s="2"/>
      <c r="U5" s="2"/>
      <c r="V5" s="2"/>
    </row>
    <row r="6" spans="1:22" ht="31.5" customHeight="1" x14ac:dyDescent="0.2">
      <c r="A6" s="2"/>
      <c r="B6" s="40"/>
      <c r="C6" s="3" t="s">
        <v>63</v>
      </c>
      <c r="D6" s="3" t="s">
        <v>38</v>
      </c>
      <c r="E6" s="3" t="s">
        <v>39</v>
      </c>
      <c r="F6" s="3" t="s">
        <v>40</v>
      </c>
      <c r="G6" s="3" t="s">
        <v>41</v>
      </c>
      <c r="H6" s="3" t="s">
        <v>42</v>
      </c>
      <c r="I6" s="3" t="s">
        <v>43</v>
      </c>
      <c r="J6" s="3" t="s">
        <v>44</v>
      </c>
      <c r="K6" s="3" t="s">
        <v>45</v>
      </c>
      <c r="L6" s="3" t="s">
        <v>46</v>
      </c>
      <c r="M6" s="3" t="s">
        <v>47</v>
      </c>
      <c r="N6" s="3" t="s">
        <v>48</v>
      </c>
      <c r="O6" s="3" t="s">
        <v>49</v>
      </c>
      <c r="P6" s="3" t="s">
        <v>63</v>
      </c>
      <c r="Q6" s="34" t="s">
        <v>29</v>
      </c>
      <c r="R6" s="35" t="s">
        <v>30</v>
      </c>
      <c r="T6" s="2"/>
      <c r="U6" s="2"/>
      <c r="V6" s="2"/>
    </row>
    <row r="7" spans="1:22" ht="21" customHeight="1" x14ac:dyDescent="0.25">
      <c r="A7" s="2"/>
      <c r="B7" s="9" t="s">
        <v>50</v>
      </c>
      <c r="C7" s="10">
        <f>+C8+C40</f>
        <v>4803.7390300000015</v>
      </c>
      <c r="D7" s="10">
        <f>+D8+D40</f>
        <v>445.07040000000006</v>
      </c>
      <c r="E7" s="10">
        <f t="shared" ref="E7:O7" si="0">+E8+E40</f>
        <v>369.52940000000001</v>
      </c>
      <c r="F7" s="10">
        <f t="shared" si="0"/>
        <v>373.42379999999997</v>
      </c>
      <c r="G7" s="10">
        <f t="shared" si="0"/>
        <v>812.99459999999999</v>
      </c>
      <c r="H7" s="10">
        <f t="shared" si="0"/>
        <v>367.86789999999996</v>
      </c>
      <c r="I7" s="10">
        <f t="shared" si="0"/>
        <v>371.57990000000001</v>
      </c>
      <c r="J7" s="10">
        <f t="shared" si="0"/>
        <v>400.81620000000009</v>
      </c>
      <c r="K7" s="10">
        <f t="shared" si="0"/>
        <v>383.25440000000003</v>
      </c>
      <c r="L7" s="10">
        <f t="shared" si="0"/>
        <v>361.78899999999999</v>
      </c>
      <c r="M7" s="10">
        <f t="shared" si="0"/>
        <v>381.44260000000008</v>
      </c>
      <c r="N7" s="10">
        <f t="shared" si="0"/>
        <v>373.59450000000004</v>
      </c>
      <c r="O7" s="10">
        <f t="shared" si="0"/>
        <v>381.61455000000001</v>
      </c>
      <c r="P7" s="10">
        <f t="shared" ref="P7:P43" si="1">SUM(D7:O7)</f>
        <v>5022.9772500000008</v>
      </c>
      <c r="Q7" s="11">
        <f t="shared" ref="Q7:Q43" si="2">+P7-C7</f>
        <v>219.23821999999927</v>
      </c>
      <c r="R7" s="29">
        <f t="shared" ref="R7:R43" si="3">+Q7/C7*100</f>
        <v>4.5639077941334216</v>
      </c>
      <c r="T7" s="37"/>
      <c r="U7" s="37"/>
      <c r="V7" s="2"/>
    </row>
    <row r="8" spans="1:22" ht="21" customHeight="1" x14ac:dyDescent="0.25">
      <c r="A8" s="2"/>
      <c r="B8" s="14" t="s">
        <v>24</v>
      </c>
      <c r="C8" s="15">
        <f>+C9+C12+C16+C17+C24+C32</f>
        <v>4489.4794300000012</v>
      </c>
      <c r="D8" s="15">
        <f>+D9+D12+D16+D17+D24+D32</f>
        <v>431.26360000000005</v>
      </c>
      <c r="E8" s="15">
        <f t="shared" ref="E8:O8" si="4">+E9+E12+E16+E17+E24+E32</f>
        <v>337.62569999999999</v>
      </c>
      <c r="F8" s="15">
        <f t="shared" si="4"/>
        <v>354.02879999999999</v>
      </c>
      <c r="G8" s="15">
        <f t="shared" si="4"/>
        <v>789.94949999999994</v>
      </c>
      <c r="H8" s="15">
        <f t="shared" si="4"/>
        <v>349.70539999999994</v>
      </c>
      <c r="I8" s="15">
        <f t="shared" si="4"/>
        <v>354.92740000000003</v>
      </c>
      <c r="J8" s="15">
        <f t="shared" si="4"/>
        <v>367.14240000000007</v>
      </c>
      <c r="K8" s="15">
        <f t="shared" si="4"/>
        <v>365.87960000000004</v>
      </c>
      <c r="L8" s="15">
        <f t="shared" si="4"/>
        <v>340.52539999999999</v>
      </c>
      <c r="M8" s="15">
        <f t="shared" si="4"/>
        <v>366.79840000000007</v>
      </c>
      <c r="N8" s="15">
        <f t="shared" si="4"/>
        <v>359.79170000000005</v>
      </c>
      <c r="O8" s="15">
        <f t="shared" si="4"/>
        <v>351.23070000000001</v>
      </c>
      <c r="P8" s="15">
        <f t="shared" si="1"/>
        <v>4768.8686000000007</v>
      </c>
      <c r="Q8" s="15">
        <f t="shared" si="2"/>
        <v>279.38916999999947</v>
      </c>
      <c r="R8" s="17">
        <f t="shared" si="3"/>
        <v>6.2231974632301501</v>
      </c>
      <c r="T8" s="37"/>
      <c r="U8" s="37"/>
      <c r="V8" s="37"/>
    </row>
    <row r="9" spans="1:22" ht="21" customHeight="1" x14ac:dyDescent="0.25">
      <c r="A9" s="2"/>
      <c r="B9" s="18" t="s">
        <v>0</v>
      </c>
      <c r="C9" s="15">
        <f>SUM(C10:C11)</f>
        <v>1948.4982</v>
      </c>
      <c r="D9" s="15">
        <f>SUM(D10:D11)</f>
        <v>192.33270000000002</v>
      </c>
      <c r="E9" s="15">
        <f t="shared" ref="E9:O9" si="5">SUM(E10:E11)</f>
        <v>163.83519999999999</v>
      </c>
      <c r="F9" s="15">
        <f t="shared" si="5"/>
        <v>170.29769999999999</v>
      </c>
      <c r="G9" s="15">
        <f t="shared" si="5"/>
        <v>179.85860000000002</v>
      </c>
      <c r="H9" s="15">
        <f t="shared" si="5"/>
        <v>172.92249999999999</v>
      </c>
      <c r="I9" s="15">
        <f t="shared" si="5"/>
        <v>178.1773</v>
      </c>
      <c r="J9" s="15">
        <f t="shared" si="5"/>
        <v>177.58320000000003</v>
      </c>
      <c r="K9" s="15">
        <f t="shared" si="5"/>
        <v>177.04949999999999</v>
      </c>
      <c r="L9" s="15">
        <f t="shared" si="5"/>
        <v>165.32999999999998</v>
      </c>
      <c r="M9" s="15">
        <f t="shared" si="5"/>
        <v>180.52840000000003</v>
      </c>
      <c r="N9" s="15">
        <f t="shared" si="5"/>
        <v>174.8348</v>
      </c>
      <c r="O9" s="15">
        <f t="shared" si="5"/>
        <v>170.15529999999998</v>
      </c>
      <c r="P9" s="15">
        <f t="shared" si="1"/>
        <v>2102.9052000000001</v>
      </c>
      <c r="Q9" s="15">
        <f t="shared" si="2"/>
        <v>154.40700000000015</v>
      </c>
      <c r="R9" s="17">
        <f t="shared" si="3"/>
        <v>7.9244107076927319</v>
      </c>
      <c r="T9" s="37"/>
      <c r="U9" s="37"/>
      <c r="V9" s="37"/>
    </row>
    <row r="10" spans="1:22" ht="12.75" customHeight="1" x14ac:dyDescent="0.2">
      <c r="A10" s="2"/>
      <c r="B10" s="19" t="s">
        <v>1</v>
      </c>
      <c r="C10" s="20">
        <v>922.71640000000014</v>
      </c>
      <c r="D10" s="20">
        <v>106.08160000000001</v>
      </c>
      <c r="E10" s="20">
        <v>82.167699999999996</v>
      </c>
      <c r="F10" s="20">
        <v>79.611399999999989</v>
      </c>
      <c r="G10" s="20">
        <v>82.217799999999997</v>
      </c>
      <c r="H10" s="20">
        <v>76.899799999999985</v>
      </c>
      <c r="I10" s="20">
        <v>78.632800000000003</v>
      </c>
      <c r="J10" s="20">
        <v>77.779200000000017</v>
      </c>
      <c r="K10" s="20">
        <v>76.776700000000005</v>
      </c>
      <c r="L10" s="20">
        <v>73.96929999999999</v>
      </c>
      <c r="M10" s="20">
        <v>74.076200000000014</v>
      </c>
      <c r="N10" s="20">
        <v>73.779699999999991</v>
      </c>
      <c r="O10" s="20">
        <v>79.292799999999986</v>
      </c>
      <c r="P10" s="20">
        <f t="shared" si="1"/>
        <v>961.28499999999985</v>
      </c>
      <c r="Q10" s="20">
        <f t="shared" si="2"/>
        <v>38.568599999999719</v>
      </c>
      <c r="R10" s="22">
        <f t="shared" si="3"/>
        <v>4.17989752864474</v>
      </c>
      <c r="T10" s="37"/>
      <c r="U10" s="37"/>
      <c r="V10" s="37"/>
    </row>
    <row r="11" spans="1:22" ht="12.75" customHeight="1" x14ac:dyDescent="0.2">
      <c r="A11" s="2"/>
      <c r="B11" s="19" t="s">
        <v>2</v>
      </c>
      <c r="C11" s="20">
        <v>1025.7818</v>
      </c>
      <c r="D11" s="20">
        <v>86.251100000000008</v>
      </c>
      <c r="E11" s="20">
        <v>81.667500000000004</v>
      </c>
      <c r="F11" s="20">
        <v>90.686300000000003</v>
      </c>
      <c r="G11" s="20">
        <v>97.640800000000013</v>
      </c>
      <c r="H11" s="20">
        <v>96.0227</v>
      </c>
      <c r="I11" s="20">
        <v>99.544499999999999</v>
      </c>
      <c r="J11" s="20">
        <v>99.804000000000002</v>
      </c>
      <c r="K11" s="20">
        <v>100.27279999999999</v>
      </c>
      <c r="L11" s="20">
        <v>91.360699999999994</v>
      </c>
      <c r="M11" s="20">
        <v>106.4522</v>
      </c>
      <c r="N11" s="20">
        <v>101.05510000000001</v>
      </c>
      <c r="O11" s="20">
        <v>90.862499999999997</v>
      </c>
      <c r="P11" s="20">
        <f>SUM(D11:O11)</f>
        <v>1141.6201999999998</v>
      </c>
      <c r="Q11" s="20">
        <f t="shared" si="2"/>
        <v>115.83839999999987</v>
      </c>
      <c r="R11" s="22">
        <f t="shared" si="3"/>
        <v>11.292694021282095</v>
      </c>
      <c r="T11" s="37"/>
      <c r="U11" s="37"/>
      <c r="V11" s="37"/>
    </row>
    <row r="12" spans="1:22" ht="21" customHeight="1" x14ac:dyDescent="0.25">
      <c r="A12" s="2"/>
      <c r="B12" s="18" t="s">
        <v>9</v>
      </c>
      <c r="C12" s="15">
        <f>SUM(C13:C15)</f>
        <v>1773.1243000000002</v>
      </c>
      <c r="D12" s="15">
        <f>SUM(D13:D15)</f>
        <v>176.99329999999998</v>
      </c>
      <c r="E12" s="15">
        <f t="shared" ref="E12:O12" si="6">SUM(E13:E15)</f>
        <v>116.3788</v>
      </c>
      <c r="F12" s="15">
        <f t="shared" si="6"/>
        <v>125.97929999999999</v>
      </c>
      <c r="G12" s="15">
        <f t="shared" si="6"/>
        <v>480.20399999999995</v>
      </c>
      <c r="H12" s="15">
        <f t="shared" si="6"/>
        <v>116.86939999999998</v>
      </c>
      <c r="I12" s="15">
        <f t="shared" si="6"/>
        <v>116.9986</v>
      </c>
      <c r="J12" s="15">
        <f t="shared" si="6"/>
        <v>128.7724</v>
      </c>
      <c r="K12" s="15">
        <f t="shared" si="6"/>
        <v>125.02589999999999</v>
      </c>
      <c r="L12" s="15">
        <f t="shared" si="6"/>
        <v>116.1387</v>
      </c>
      <c r="M12" s="15">
        <f t="shared" si="6"/>
        <v>119.84160000000003</v>
      </c>
      <c r="N12" s="15">
        <f t="shared" si="6"/>
        <v>118.80420000000001</v>
      </c>
      <c r="O12" s="15">
        <f t="shared" si="6"/>
        <v>117.7169</v>
      </c>
      <c r="P12" s="15">
        <f t="shared" si="1"/>
        <v>1859.7230999999999</v>
      </c>
      <c r="Q12" s="15">
        <f t="shared" si="2"/>
        <v>86.598799999999756</v>
      </c>
      <c r="R12" s="17">
        <f t="shared" si="3"/>
        <v>4.8839666796061474</v>
      </c>
      <c r="T12" s="37"/>
      <c r="U12" s="37"/>
      <c r="V12" s="37"/>
    </row>
    <row r="13" spans="1:22" ht="12.75" customHeight="1" x14ac:dyDescent="0.2">
      <c r="A13" s="2"/>
      <c r="B13" s="19" t="s">
        <v>1</v>
      </c>
      <c r="C13" s="20">
        <v>467.21040000000011</v>
      </c>
      <c r="D13" s="20">
        <v>7.3107000000000006</v>
      </c>
      <c r="E13" s="20">
        <v>6.7798999999999996</v>
      </c>
      <c r="F13" s="20">
        <v>18.344999999999999</v>
      </c>
      <c r="G13" s="20">
        <v>362.57089999999994</v>
      </c>
      <c r="H13" s="20">
        <v>13.860700000000001</v>
      </c>
      <c r="I13" s="20">
        <v>11.829700000000003</v>
      </c>
      <c r="J13" s="20">
        <v>9.9280000000000008</v>
      </c>
      <c r="K13" s="20">
        <v>14.312399999999998</v>
      </c>
      <c r="L13" s="20">
        <v>8.9012000000000011</v>
      </c>
      <c r="M13" s="20">
        <v>11.097099999999999</v>
      </c>
      <c r="N13" s="20">
        <v>5.3267999999999995</v>
      </c>
      <c r="O13" s="20">
        <v>4.7033999999999994</v>
      </c>
      <c r="P13" s="20">
        <f t="shared" si="1"/>
        <v>474.9658</v>
      </c>
      <c r="Q13" s="20">
        <f t="shared" si="2"/>
        <v>7.755399999999895</v>
      </c>
      <c r="R13" s="22">
        <f t="shared" si="3"/>
        <v>1.6599373644079614</v>
      </c>
      <c r="T13" s="37"/>
      <c r="U13" s="37"/>
      <c r="V13" s="37"/>
    </row>
    <row r="14" spans="1:22" ht="12.75" customHeight="1" x14ac:dyDescent="0.2">
      <c r="A14" s="2"/>
      <c r="B14" s="19" t="s">
        <v>3</v>
      </c>
      <c r="C14" s="20">
        <v>871.22880000000009</v>
      </c>
      <c r="D14" s="20">
        <v>118.07399999999998</v>
      </c>
      <c r="E14" s="20">
        <v>66.706800000000001</v>
      </c>
      <c r="F14" s="20">
        <v>68.030699999999996</v>
      </c>
      <c r="G14" s="20">
        <v>77.493499999999983</v>
      </c>
      <c r="H14" s="20">
        <v>73.221399999999988</v>
      </c>
      <c r="I14" s="20">
        <v>73.712199999999996</v>
      </c>
      <c r="J14" s="20">
        <v>86.485300000000009</v>
      </c>
      <c r="K14" s="20">
        <v>74.895499999999998</v>
      </c>
      <c r="L14" s="20">
        <v>68.716200000000001</v>
      </c>
      <c r="M14" s="20">
        <v>69.361500000000021</v>
      </c>
      <c r="N14" s="20">
        <v>70.281599999999997</v>
      </c>
      <c r="O14" s="20">
        <v>66.538299999999992</v>
      </c>
      <c r="P14" s="20">
        <f t="shared" si="1"/>
        <v>913.51699999999983</v>
      </c>
      <c r="Q14" s="20">
        <f t="shared" si="2"/>
        <v>42.288199999999733</v>
      </c>
      <c r="R14" s="22">
        <f t="shared" si="3"/>
        <v>4.8538569891169496</v>
      </c>
      <c r="T14" s="37"/>
      <c r="U14" s="37"/>
      <c r="V14" s="37"/>
    </row>
    <row r="15" spans="1:22" ht="12.75" customHeight="1" x14ac:dyDescent="0.2">
      <c r="A15" s="2"/>
      <c r="B15" s="19" t="s">
        <v>4</v>
      </c>
      <c r="C15" s="20">
        <v>434.68509999999998</v>
      </c>
      <c r="D15" s="20">
        <v>51.608599999999996</v>
      </c>
      <c r="E15" s="20">
        <v>42.892099999999999</v>
      </c>
      <c r="F15" s="20">
        <v>39.603599999999993</v>
      </c>
      <c r="G15" s="20">
        <v>40.139600000000002</v>
      </c>
      <c r="H15" s="20">
        <v>29.787299999999991</v>
      </c>
      <c r="I15" s="20">
        <v>31.456700000000001</v>
      </c>
      <c r="J15" s="20">
        <v>32.359099999999998</v>
      </c>
      <c r="K15" s="20">
        <v>35.817999999999998</v>
      </c>
      <c r="L15" s="20">
        <v>38.521300000000004</v>
      </c>
      <c r="M15" s="20">
        <v>39.38300000000001</v>
      </c>
      <c r="N15" s="20">
        <v>43.195800000000006</v>
      </c>
      <c r="O15" s="20">
        <v>46.475200000000001</v>
      </c>
      <c r="P15" s="20">
        <f t="shared" si="1"/>
        <v>471.24030000000005</v>
      </c>
      <c r="Q15" s="20">
        <f t="shared" si="2"/>
        <v>36.55520000000007</v>
      </c>
      <c r="R15" s="22">
        <f t="shared" si="3"/>
        <v>8.409582016958959</v>
      </c>
      <c r="T15" s="37"/>
      <c r="U15" s="37"/>
      <c r="V15" s="37"/>
    </row>
    <row r="16" spans="1:22" ht="21" customHeight="1" x14ac:dyDescent="0.25">
      <c r="A16" s="2"/>
      <c r="B16" s="18" t="s">
        <v>51</v>
      </c>
      <c r="C16" s="15">
        <v>210.67849999999996</v>
      </c>
      <c r="D16" s="15">
        <v>17.235199999999999</v>
      </c>
      <c r="E16" s="15">
        <v>16.258099999999999</v>
      </c>
      <c r="F16" s="15">
        <v>17.325400000000002</v>
      </c>
      <c r="G16" s="15">
        <v>17.550900000000002</v>
      </c>
      <c r="H16" s="15">
        <v>18.432400000000001</v>
      </c>
      <c r="I16" s="15">
        <v>18.486900000000002</v>
      </c>
      <c r="J16" s="15">
        <v>19.523299999999995</v>
      </c>
      <c r="K16" s="15">
        <v>20.186299999999999</v>
      </c>
      <c r="L16" s="15">
        <v>18.616</v>
      </c>
      <c r="M16" s="15">
        <v>22.386099999999999</v>
      </c>
      <c r="N16" s="15">
        <v>22.3127</v>
      </c>
      <c r="O16" s="15">
        <v>19.2791</v>
      </c>
      <c r="P16" s="15">
        <f>SUM(D16:O16)</f>
        <v>227.59240000000003</v>
      </c>
      <c r="Q16" s="15">
        <f t="shared" si="2"/>
        <v>16.913900000000069</v>
      </c>
      <c r="R16" s="17">
        <f t="shared" si="3"/>
        <v>8.0282990433290866</v>
      </c>
      <c r="T16" s="37"/>
      <c r="U16" s="37"/>
      <c r="V16" s="37"/>
    </row>
    <row r="17" spans="1:22" ht="21" customHeight="1" x14ac:dyDescent="0.25">
      <c r="A17" s="2"/>
      <c r="B17" s="18" t="s">
        <v>36</v>
      </c>
      <c r="C17" s="15">
        <f>SUM(C18:C23)</f>
        <v>173.05043000000001</v>
      </c>
      <c r="D17" s="15">
        <f>SUM(D18:D23)</f>
        <v>16.3614</v>
      </c>
      <c r="E17" s="15">
        <f t="shared" ref="E17:O17" si="7">SUM(E18:E23)</f>
        <v>12.8104</v>
      </c>
      <c r="F17" s="15">
        <f t="shared" si="7"/>
        <v>13.351199999999999</v>
      </c>
      <c r="G17" s="15">
        <f t="shared" si="7"/>
        <v>16.274800000000003</v>
      </c>
      <c r="H17" s="15">
        <f t="shared" si="7"/>
        <v>13.664900000000001</v>
      </c>
      <c r="I17" s="15">
        <f t="shared" si="7"/>
        <v>14.4529</v>
      </c>
      <c r="J17" s="15">
        <f t="shared" si="7"/>
        <v>14.2889</v>
      </c>
      <c r="K17" s="15">
        <f t="shared" si="7"/>
        <v>15.683199999999998</v>
      </c>
      <c r="L17" s="15">
        <f t="shared" si="7"/>
        <v>13.4312</v>
      </c>
      <c r="M17" s="15">
        <f t="shared" si="7"/>
        <v>14.921699999999998</v>
      </c>
      <c r="N17" s="15">
        <f t="shared" si="7"/>
        <v>16.0213</v>
      </c>
      <c r="O17" s="15">
        <f t="shared" si="7"/>
        <v>16.690000000000001</v>
      </c>
      <c r="P17" s="15">
        <f t="shared" si="1"/>
        <v>177.95189999999997</v>
      </c>
      <c r="Q17" s="15">
        <f t="shared" si="2"/>
        <v>4.9014699999999607</v>
      </c>
      <c r="R17" s="17">
        <f t="shared" si="3"/>
        <v>2.832394002141434</v>
      </c>
      <c r="T17" s="37"/>
      <c r="U17" s="37"/>
      <c r="V17" s="37"/>
    </row>
    <row r="18" spans="1:22" ht="12.75" customHeight="1" x14ac:dyDescent="0.2">
      <c r="A18" s="2"/>
      <c r="B18" s="19" t="s">
        <v>34</v>
      </c>
      <c r="C18" s="20">
        <v>23.706299999999999</v>
      </c>
      <c r="D18" s="20">
        <v>1.6742999999999999</v>
      </c>
      <c r="E18" s="20">
        <v>1.5282</v>
      </c>
      <c r="F18" s="20">
        <v>1.9371999999999998</v>
      </c>
      <c r="G18" s="20">
        <v>1.7715999999999998</v>
      </c>
      <c r="H18" s="20">
        <v>1.9378</v>
      </c>
      <c r="I18" s="20">
        <v>1.744</v>
      </c>
      <c r="J18" s="20">
        <v>1.6933</v>
      </c>
      <c r="K18" s="20">
        <v>1.9663000000000002</v>
      </c>
      <c r="L18" s="20">
        <v>1.6725000000000001</v>
      </c>
      <c r="M18" s="20">
        <v>2.8248000000000002</v>
      </c>
      <c r="N18" s="20">
        <v>2.7986</v>
      </c>
      <c r="O18" s="20">
        <v>2.3281999999999998</v>
      </c>
      <c r="P18" s="20">
        <f t="shared" si="1"/>
        <v>23.876799999999999</v>
      </c>
      <c r="Q18" s="20">
        <f t="shared" si="2"/>
        <v>0.17050000000000054</v>
      </c>
      <c r="R18" s="22">
        <f t="shared" si="3"/>
        <v>0.71921809814269011</v>
      </c>
      <c r="T18" s="37"/>
      <c r="U18" s="37"/>
      <c r="V18" s="37"/>
    </row>
    <row r="19" spans="1:22" ht="12.75" customHeight="1" x14ac:dyDescent="0.2">
      <c r="A19" s="2"/>
      <c r="B19" s="19" t="s">
        <v>11</v>
      </c>
      <c r="C19" s="20">
        <v>64.758800000000008</v>
      </c>
      <c r="D19" s="20">
        <v>7.9197999999999986</v>
      </c>
      <c r="E19" s="20">
        <v>5.0691999999999995</v>
      </c>
      <c r="F19" s="20">
        <v>5.5548000000000002</v>
      </c>
      <c r="G19" s="20">
        <v>6.6596000000000011</v>
      </c>
      <c r="H19" s="20">
        <v>5.56</v>
      </c>
      <c r="I19" s="20">
        <v>5.7466999999999997</v>
      </c>
      <c r="J19" s="20">
        <v>5.5956999999999999</v>
      </c>
      <c r="K19" s="20">
        <v>6.5164999999999997</v>
      </c>
      <c r="L19" s="20">
        <v>5.3738999999999999</v>
      </c>
      <c r="M19" s="20">
        <v>5.4993999999999996</v>
      </c>
      <c r="N19" s="20">
        <v>6.0724999999999989</v>
      </c>
      <c r="O19" s="20">
        <v>6.9764000000000008</v>
      </c>
      <c r="P19" s="20">
        <f t="shared" si="1"/>
        <v>72.544499999999999</v>
      </c>
      <c r="Q19" s="20">
        <f t="shared" si="2"/>
        <v>7.7856999999999914</v>
      </c>
      <c r="R19" s="22">
        <f t="shared" si="3"/>
        <v>12.022613142924191</v>
      </c>
      <c r="T19" s="37"/>
      <c r="U19" s="37"/>
      <c r="V19" s="37"/>
    </row>
    <row r="20" spans="1:22" ht="12.75" customHeight="1" x14ac:dyDescent="0.2">
      <c r="A20" s="2"/>
      <c r="B20" s="19" t="s">
        <v>12</v>
      </c>
      <c r="C20" s="20">
        <v>26.884599999999999</v>
      </c>
      <c r="D20" s="20">
        <v>1.9402000000000004</v>
      </c>
      <c r="E20" s="20">
        <v>2.0547</v>
      </c>
      <c r="F20" s="20">
        <v>1.4404000000000001</v>
      </c>
      <c r="G20" s="20">
        <v>2.5089000000000001</v>
      </c>
      <c r="H20" s="20">
        <v>1.5113000000000001</v>
      </c>
      <c r="I20" s="20">
        <v>2.2303000000000002</v>
      </c>
      <c r="J20" s="20">
        <v>2.2275</v>
      </c>
      <c r="K20" s="20">
        <v>1.9718999999999998</v>
      </c>
      <c r="L20" s="20">
        <v>1.4739</v>
      </c>
      <c r="M20" s="20">
        <v>1.9843</v>
      </c>
      <c r="N20" s="20">
        <v>2.6535000000000002</v>
      </c>
      <c r="O20" s="20">
        <v>2.0234999999999999</v>
      </c>
      <c r="P20" s="20">
        <f t="shared" si="1"/>
        <v>24.020399999999999</v>
      </c>
      <c r="Q20" s="20">
        <f t="shared" si="2"/>
        <v>-2.8642000000000003</v>
      </c>
      <c r="R20" s="22">
        <f t="shared" si="3"/>
        <v>-10.653682777500876</v>
      </c>
      <c r="T20" s="37"/>
      <c r="U20" s="37"/>
      <c r="V20" s="37"/>
    </row>
    <row r="21" spans="1:22" ht="12.75" customHeight="1" x14ac:dyDescent="0.2">
      <c r="A21" s="2"/>
      <c r="B21" s="19" t="s">
        <v>26</v>
      </c>
      <c r="C21" s="20">
        <v>48.87102999999999</v>
      </c>
      <c r="D21" s="20">
        <v>4.3136999999999999</v>
      </c>
      <c r="E21" s="20">
        <v>3.633</v>
      </c>
      <c r="F21" s="20">
        <v>3.9474999999999998</v>
      </c>
      <c r="G21" s="20">
        <v>4.6133000000000006</v>
      </c>
      <c r="H21" s="20">
        <v>3.9929000000000001</v>
      </c>
      <c r="I21" s="20">
        <v>4.1447000000000012</v>
      </c>
      <c r="J21" s="20">
        <v>4.0030000000000001</v>
      </c>
      <c r="K21" s="20">
        <v>4.3338999999999999</v>
      </c>
      <c r="L21" s="20">
        <v>4.0522999999999998</v>
      </c>
      <c r="M21" s="20">
        <v>3.8168999999999995</v>
      </c>
      <c r="N21" s="20">
        <v>3.8101000000000003</v>
      </c>
      <c r="O21" s="20">
        <v>4.3452000000000002</v>
      </c>
      <c r="P21" s="20">
        <f t="shared" si="1"/>
        <v>49.006499999999996</v>
      </c>
      <c r="Q21" s="20">
        <f t="shared" si="2"/>
        <v>0.13547000000000509</v>
      </c>
      <c r="R21" s="22">
        <f t="shared" si="3"/>
        <v>0.27719898680262134</v>
      </c>
      <c r="T21" s="37"/>
      <c r="U21" s="37"/>
      <c r="V21" s="37"/>
    </row>
    <row r="22" spans="1:22" ht="12.75" customHeight="1" x14ac:dyDescent="0.2">
      <c r="A22" s="2"/>
      <c r="B22" s="19" t="s">
        <v>13</v>
      </c>
      <c r="C22" s="20">
        <v>0.8992</v>
      </c>
      <c r="D22" s="20">
        <v>0.1019</v>
      </c>
      <c r="E22" s="20">
        <v>9.5299999999999996E-2</v>
      </c>
      <c r="F22" s="20">
        <v>0.1017</v>
      </c>
      <c r="G22" s="20">
        <v>0.14030000000000001</v>
      </c>
      <c r="H22" s="20">
        <v>7.8900000000000012E-2</v>
      </c>
      <c r="I22" s="20">
        <v>5.5200000000000006E-2</v>
      </c>
      <c r="J22" s="20">
        <v>8.1099999999999992E-2</v>
      </c>
      <c r="K22" s="20">
        <v>0.11009999999999999</v>
      </c>
      <c r="L22" s="20">
        <v>8.48E-2</v>
      </c>
      <c r="M22" s="20">
        <v>9.8500000000000018E-2</v>
      </c>
      <c r="N22" s="20">
        <v>0.12240000000000001</v>
      </c>
      <c r="O22" s="20">
        <v>0.17460000000000001</v>
      </c>
      <c r="P22" s="20">
        <f t="shared" si="1"/>
        <v>1.2448000000000001</v>
      </c>
      <c r="Q22" s="20">
        <f t="shared" si="2"/>
        <v>0.34560000000000013</v>
      </c>
      <c r="R22" s="22">
        <f t="shared" si="3"/>
        <v>38.434163701067632</v>
      </c>
      <c r="T22" s="37"/>
      <c r="U22" s="37"/>
      <c r="V22" s="37"/>
    </row>
    <row r="23" spans="1:22" ht="12.75" customHeight="1" x14ac:dyDescent="0.2">
      <c r="A23" s="2"/>
      <c r="B23" s="19" t="s">
        <v>52</v>
      </c>
      <c r="C23" s="20">
        <v>7.9305000000000003</v>
      </c>
      <c r="D23" s="20">
        <v>0.41149999999999998</v>
      </c>
      <c r="E23" s="20">
        <v>0.43</v>
      </c>
      <c r="F23" s="20">
        <v>0.36960000000000004</v>
      </c>
      <c r="G23" s="20">
        <v>0.58110000000000006</v>
      </c>
      <c r="H23" s="20">
        <v>0.58399999999999996</v>
      </c>
      <c r="I23" s="20">
        <v>0.53200000000000003</v>
      </c>
      <c r="J23" s="20">
        <v>0.68829999999999991</v>
      </c>
      <c r="K23" s="20">
        <v>0.78449999999999998</v>
      </c>
      <c r="L23" s="20">
        <v>0.77379999999999993</v>
      </c>
      <c r="M23" s="20">
        <v>0.69779999999999998</v>
      </c>
      <c r="N23" s="20">
        <v>0.56420000000000003</v>
      </c>
      <c r="O23" s="20">
        <v>0.84210000000000007</v>
      </c>
      <c r="P23" s="20">
        <f>SUM(D23:O23)</f>
        <v>7.2589000000000006</v>
      </c>
      <c r="Q23" s="20">
        <f>+P23-C23</f>
        <v>-0.67159999999999975</v>
      </c>
      <c r="R23" s="22">
        <f t="shared" si="3"/>
        <v>-8.4685707080259736</v>
      </c>
      <c r="T23" s="37"/>
      <c r="U23" s="37"/>
      <c r="V23" s="37"/>
    </row>
    <row r="24" spans="1:22" ht="21" customHeight="1" x14ac:dyDescent="0.25">
      <c r="A24" s="2"/>
      <c r="B24" s="18" t="s">
        <v>14</v>
      </c>
      <c r="C24" s="15">
        <f>SUM(C25:C29)</f>
        <v>122.89619999999999</v>
      </c>
      <c r="D24" s="15">
        <f>SUM(D25:D29)</f>
        <v>11.308199999999999</v>
      </c>
      <c r="E24" s="15">
        <f>SUM(E25:E29)</f>
        <v>10.596299999999999</v>
      </c>
      <c r="F24" s="15">
        <f>SUM(F25:F29)</f>
        <v>10.343299999999999</v>
      </c>
      <c r="G24" s="15">
        <f t="shared" ref="G24:O24" si="8">SUM(G25:G29)</f>
        <v>9.9620999999999995</v>
      </c>
      <c r="H24" s="15">
        <f t="shared" si="8"/>
        <v>11.1671</v>
      </c>
      <c r="I24" s="15">
        <f t="shared" si="8"/>
        <v>11.5008</v>
      </c>
      <c r="J24" s="15">
        <f t="shared" si="8"/>
        <v>10.899199999999999</v>
      </c>
      <c r="K24" s="15">
        <f t="shared" si="8"/>
        <v>11.0344</v>
      </c>
      <c r="L24" s="15">
        <f t="shared" si="8"/>
        <v>10.455200000000001</v>
      </c>
      <c r="M24" s="15">
        <f t="shared" si="8"/>
        <v>10.808599999999998</v>
      </c>
      <c r="N24" s="15">
        <f t="shared" si="8"/>
        <v>11.522100000000002</v>
      </c>
      <c r="O24" s="15">
        <f t="shared" si="8"/>
        <v>10.7927</v>
      </c>
      <c r="P24" s="15">
        <f t="shared" si="1"/>
        <v>130.38999999999999</v>
      </c>
      <c r="Q24" s="15">
        <f t="shared" si="2"/>
        <v>7.4937999999999931</v>
      </c>
      <c r="R24" s="17">
        <f t="shared" si="3"/>
        <v>6.0976661605484903</v>
      </c>
      <c r="T24" s="37"/>
      <c r="U24" s="37"/>
      <c r="V24" s="37"/>
    </row>
    <row r="25" spans="1:22" ht="12.75" customHeight="1" x14ac:dyDescent="0.2">
      <c r="A25" s="2"/>
      <c r="B25" s="19" t="s">
        <v>5</v>
      </c>
      <c r="C25" s="20">
        <v>22.696200000000005</v>
      </c>
      <c r="D25" s="20">
        <v>1.6556</v>
      </c>
      <c r="E25" s="20">
        <v>1.9761</v>
      </c>
      <c r="F25" s="20">
        <v>2.0331999999999999</v>
      </c>
      <c r="G25" s="20">
        <v>1.6408000000000003</v>
      </c>
      <c r="H25" s="20">
        <v>1.8606</v>
      </c>
      <c r="I25" s="20">
        <v>2.4864999999999999</v>
      </c>
      <c r="J25" s="20">
        <v>1.9651000000000001</v>
      </c>
      <c r="K25" s="20">
        <v>1.8694999999999999</v>
      </c>
      <c r="L25" s="20">
        <v>1.8771000000000002</v>
      </c>
      <c r="M25" s="20">
        <v>2.4601999999999999</v>
      </c>
      <c r="N25" s="20">
        <v>2.3116000000000003</v>
      </c>
      <c r="O25" s="20">
        <v>1.8591999999999997</v>
      </c>
      <c r="P25" s="20">
        <f t="shared" si="1"/>
        <v>23.9955</v>
      </c>
      <c r="Q25" s="20">
        <f t="shared" si="2"/>
        <v>1.2992999999999952</v>
      </c>
      <c r="R25" s="22">
        <f t="shared" si="3"/>
        <v>5.7247468739260094</v>
      </c>
      <c r="T25" s="37"/>
      <c r="U25" s="37"/>
      <c r="V25" s="37"/>
    </row>
    <row r="26" spans="1:22" ht="12.75" customHeight="1" x14ac:dyDescent="0.2">
      <c r="A26" s="2"/>
      <c r="B26" s="19" t="s">
        <v>6</v>
      </c>
      <c r="C26" s="20">
        <v>1.7243999999999999</v>
      </c>
      <c r="D26" s="20">
        <v>0.13519999999999999</v>
      </c>
      <c r="E26" s="20">
        <v>0.1416</v>
      </c>
      <c r="F26" s="20">
        <v>0.17100000000000001</v>
      </c>
      <c r="G26" s="20">
        <v>0.1195</v>
      </c>
      <c r="H26" s="20">
        <v>0.12369999999999999</v>
      </c>
      <c r="I26" s="20">
        <v>0.23430000000000001</v>
      </c>
      <c r="J26" s="20">
        <v>0.25599999999999995</v>
      </c>
      <c r="K26" s="20">
        <v>0.16569999999999999</v>
      </c>
      <c r="L26" s="20">
        <v>9.7000000000000003E-2</v>
      </c>
      <c r="M26" s="20">
        <v>0.11509999999999999</v>
      </c>
      <c r="N26" s="20">
        <v>0.17330000000000001</v>
      </c>
      <c r="O26" s="20">
        <v>0.24030000000000001</v>
      </c>
      <c r="P26" s="20">
        <f t="shared" si="1"/>
        <v>1.9726999999999999</v>
      </c>
      <c r="Q26" s="20">
        <f t="shared" si="2"/>
        <v>0.24829999999999997</v>
      </c>
      <c r="R26" s="22">
        <f t="shared" si="3"/>
        <v>14.399211319879376</v>
      </c>
      <c r="T26" s="37"/>
      <c r="U26" s="37"/>
      <c r="V26" s="37"/>
    </row>
    <row r="27" spans="1:22" ht="12.75" hidden="1" customHeight="1" x14ac:dyDescent="0.2">
      <c r="A27" s="2"/>
      <c r="B27" s="19" t="s">
        <v>15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>
        <f t="shared" si="1"/>
        <v>0</v>
      </c>
      <c r="Q27" s="20">
        <f t="shared" si="2"/>
        <v>0</v>
      </c>
      <c r="R27" s="32" t="e">
        <f t="shared" si="3"/>
        <v>#DIV/0!</v>
      </c>
      <c r="T27" s="37"/>
      <c r="U27" s="37"/>
      <c r="V27" s="37"/>
    </row>
    <row r="28" spans="1:22" ht="12.75" customHeight="1" x14ac:dyDescent="0.2">
      <c r="A28" s="2"/>
      <c r="B28" s="19" t="s">
        <v>16</v>
      </c>
      <c r="C28" s="20">
        <v>13.5664</v>
      </c>
      <c r="D28" s="20">
        <v>1.2114</v>
      </c>
      <c r="E28" s="20">
        <v>0.96860000000000013</v>
      </c>
      <c r="F28" s="20">
        <v>0.97620000000000018</v>
      </c>
      <c r="G28" s="20">
        <v>1.1371000000000002</v>
      </c>
      <c r="H28" s="20">
        <v>1.7015</v>
      </c>
      <c r="I28" s="20">
        <v>1.3089999999999999</v>
      </c>
      <c r="J28" s="20">
        <v>1.3080999999999998</v>
      </c>
      <c r="K28" s="20">
        <v>1.2573000000000001</v>
      </c>
      <c r="L28" s="20">
        <v>1.3157000000000001</v>
      </c>
      <c r="M28" s="20">
        <v>1.3657999999999999</v>
      </c>
      <c r="N28" s="20">
        <v>1.3319000000000001</v>
      </c>
      <c r="O28" s="20">
        <v>1.2361999999999997</v>
      </c>
      <c r="P28" s="20">
        <f t="shared" si="1"/>
        <v>15.1188</v>
      </c>
      <c r="Q28" s="20">
        <f t="shared" si="2"/>
        <v>1.5524000000000004</v>
      </c>
      <c r="R28" s="22">
        <f t="shared" si="3"/>
        <v>11.442976766128085</v>
      </c>
      <c r="T28" s="37"/>
      <c r="U28" s="37"/>
      <c r="V28" s="37"/>
    </row>
    <row r="29" spans="1:22" ht="12.75" customHeight="1" x14ac:dyDescent="0.2">
      <c r="A29" s="2"/>
      <c r="B29" s="19" t="s">
        <v>53</v>
      </c>
      <c r="C29" s="20">
        <f>+C30+C31</f>
        <v>84.909199999999998</v>
      </c>
      <c r="D29" s="20">
        <f>+D30+D31</f>
        <v>8.3059999999999992</v>
      </c>
      <c r="E29" s="20">
        <f t="shared" ref="E29:O29" si="9">+E30+E31</f>
        <v>7.51</v>
      </c>
      <c r="F29" s="20">
        <f t="shared" si="9"/>
        <v>7.1629000000000005</v>
      </c>
      <c r="G29" s="20">
        <f t="shared" si="9"/>
        <v>7.0647000000000002</v>
      </c>
      <c r="H29" s="20">
        <f t="shared" si="9"/>
        <v>7.4812999999999992</v>
      </c>
      <c r="I29" s="20">
        <f t="shared" si="9"/>
        <v>7.4710000000000001</v>
      </c>
      <c r="J29" s="20">
        <f t="shared" si="9"/>
        <v>7.3699999999999992</v>
      </c>
      <c r="K29" s="20">
        <f t="shared" si="9"/>
        <v>7.7418999999999993</v>
      </c>
      <c r="L29" s="20">
        <f t="shared" si="9"/>
        <v>7.1654</v>
      </c>
      <c r="M29" s="20">
        <f t="shared" si="9"/>
        <v>6.8674999999999997</v>
      </c>
      <c r="N29" s="20">
        <f t="shared" si="9"/>
        <v>7.7053000000000011</v>
      </c>
      <c r="O29" s="20">
        <f t="shared" si="9"/>
        <v>7.4570000000000007</v>
      </c>
      <c r="P29" s="20">
        <f t="shared" si="1"/>
        <v>89.302999999999969</v>
      </c>
      <c r="Q29" s="20">
        <f t="shared" si="2"/>
        <v>4.3937999999999704</v>
      </c>
      <c r="R29" s="22">
        <f t="shared" si="3"/>
        <v>5.1747042723285226</v>
      </c>
      <c r="T29" s="37"/>
      <c r="U29" s="37"/>
      <c r="V29" s="37"/>
    </row>
    <row r="30" spans="1:22" ht="12.75" customHeight="1" x14ac:dyDescent="0.2">
      <c r="A30" s="2"/>
      <c r="B30" s="36" t="s">
        <v>54</v>
      </c>
      <c r="C30" s="20">
        <v>53.048799999999993</v>
      </c>
      <c r="D30" s="20">
        <v>5.1650999999999998</v>
      </c>
      <c r="E30" s="20">
        <v>4.5611999999999995</v>
      </c>
      <c r="F30" s="20">
        <v>4.5966000000000005</v>
      </c>
      <c r="G30" s="20">
        <v>4.4074</v>
      </c>
      <c r="H30" s="20">
        <v>4.6371999999999991</v>
      </c>
      <c r="I30" s="20">
        <v>4.5857000000000001</v>
      </c>
      <c r="J30" s="20">
        <v>4.6717999999999993</v>
      </c>
      <c r="K30" s="20">
        <v>4.8726000000000003</v>
      </c>
      <c r="L30" s="20">
        <v>4.4008000000000003</v>
      </c>
      <c r="M30" s="20">
        <v>4.3227000000000002</v>
      </c>
      <c r="N30" s="20">
        <v>4.8938000000000006</v>
      </c>
      <c r="O30" s="20">
        <v>4.6805000000000003</v>
      </c>
      <c r="P30" s="20">
        <f t="shared" si="1"/>
        <v>55.795399999999994</v>
      </c>
      <c r="Q30" s="20">
        <f>+P30-C30</f>
        <v>2.7466000000000008</v>
      </c>
      <c r="R30" s="22">
        <f t="shared" si="3"/>
        <v>5.1774969462080218</v>
      </c>
      <c r="T30" s="37"/>
      <c r="U30" s="37"/>
      <c r="V30" s="37"/>
    </row>
    <row r="31" spans="1:22" ht="12.75" customHeight="1" x14ac:dyDescent="0.2">
      <c r="A31" s="2"/>
      <c r="B31" s="36" t="s">
        <v>55</v>
      </c>
      <c r="C31" s="20">
        <v>31.860399999999998</v>
      </c>
      <c r="D31" s="20">
        <v>3.1408999999999998</v>
      </c>
      <c r="E31" s="20">
        <v>2.9487999999999999</v>
      </c>
      <c r="F31" s="20">
        <v>2.5662999999999996</v>
      </c>
      <c r="G31" s="20">
        <v>2.6572999999999998</v>
      </c>
      <c r="H31" s="20">
        <v>2.8441000000000001</v>
      </c>
      <c r="I31" s="20">
        <v>2.8853</v>
      </c>
      <c r="J31" s="20">
        <v>2.6981999999999999</v>
      </c>
      <c r="K31" s="20">
        <v>2.8692999999999995</v>
      </c>
      <c r="L31" s="20">
        <v>2.7645999999999997</v>
      </c>
      <c r="M31" s="20">
        <v>2.5447999999999995</v>
      </c>
      <c r="N31" s="20">
        <v>2.8115000000000001</v>
      </c>
      <c r="O31" s="20">
        <v>2.7765</v>
      </c>
      <c r="P31" s="20">
        <f t="shared" si="1"/>
        <v>33.507599999999996</v>
      </c>
      <c r="Q31" s="20">
        <f>+P31-C31</f>
        <v>1.647199999999998</v>
      </c>
      <c r="R31" s="22">
        <f t="shared" si="3"/>
        <v>5.1700543621548949</v>
      </c>
      <c r="T31" s="37"/>
      <c r="U31" s="37"/>
      <c r="V31" s="37"/>
    </row>
    <row r="32" spans="1:22" ht="21" customHeight="1" x14ac:dyDescent="0.25">
      <c r="A32" s="2"/>
      <c r="B32" s="18" t="s">
        <v>22</v>
      </c>
      <c r="C32" s="15">
        <f>SUM(C33:C39)</f>
        <v>261.23180000000002</v>
      </c>
      <c r="D32" s="15">
        <f>SUM(D33:D39)</f>
        <v>17.032800000000002</v>
      </c>
      <c r="E32" s="15">
        <f t="shared" ref="E32:O32" si="10">SUM(E33:E39)</f>
        <v>17.7469</v>
      </c>
      <c r="F32" s="15">
        <f t="shared" si="10"/>
        <v>16.731899999999996</v>
      </c>
      <c r="G32" s="15">
        <f t="shared" si="10"/>
        <v>86.099099999999993</v>
      </c>
      <c r="H32" s="15">
        <f t="shared" si="10"/>
        <v>16.649100000000001</v>
      </c>
      <c r="I32" s="15">
        <f t="shared" si="10"/>
        <v>15.3109</v>
      </c>
      <c r="J32" s="15">
        <f t="shared" si="10"/>
        <v>16.075399999999998</v>
      </c>
      <c r="K32" s="15">
        <f t="shared" si="10"/>
        <v>16.900299999999998</v>
      </c>
      <c r="L32" s="15">
        <f t="shared" si="10"/>
        <v>16.554299999999998</v>
      </c>
      <c r="M32" s="15">
        <f t="shared" si="10"/>
        <v>18.312000000000001</v>
      </c>
      <c r="N32" s="15">
        <f t="shared" si="10"/>
        <v>16.296600000000002</v>
      </c>
      <c r="O32" s="15">
        <f t="shared" si="10"/>
        <v>16.596700000000002</v>
      </c>
      <c r="P32" s="15">
        <f t="shared" si="1"/>
        <v>270.30600000000004</v>
      </c>
      <c r="Q32" s="15">
        <f t="shared" si="2"/>
        <v>9.0742000000000189</v>
      </c>
      <c r="R32" s="17">
        <f t="shared" si="3"/>
        <v>3.4736199804158674</v>
      </c>
      <c r="T32" s="37"/>
      <c r="U32" s="37"/>
      <c r="V32" s="37"/>
    </row>
    <row r="33" spans="1:22" ht="15.75" customHeight="1" x14ac:dyDescent="0.2">
      <c r="A33" s="2"/>
      <c r="B33" s="19" t="s">
        <v>17</v>
      </c>
      <c r="C33" s="20">
        <v>11.076599999999999</v>
      </c>
      <c r="D33" s="20">
        <v>0.72689999999999999</v>
      </c>
      <c r="E33" s="20">
        <v>0.98780000000000012</v>
      </c>
      <c r="F33" s="20">
        <v>0.94019999999999992</v>
      </c>
      <c r="G33" s="20">
        <v>1.073</v>
      </c>
      <c r="H33" s="20">
        <v>1.0494000000000001</v>
      </c>
      <c r="I33" s="20">
        <v>0.97250000000000003</v>
      </c>
      <c r="J33" s="20">
        <v>0.92159999999999986</v>
      </c>
      <c r="K33" s="20">
        <v>1.0563</v>
      </c>
      <c r="L33" s="20">
        <v>1.0457000000000001</v>
      </c>
      <c r="M33" s="20">
        <v>1.0079</v>
      </c>
      <c r="N33" s="20">
        <v>0.99679999999999991</v>
      </c>
      <c r="O33" s="20">
        <v>0.97429999999999994</v>
      </c>
      <c r="P33" s="20">
        <f t="shared" si="1"/>
        <v>11.7524</v>
      </c>
      <c r="Q33" s="20">
        <f t="shared" si="2"/>
        <v>0.67580000000000062</v>
      </c>
      <c r="R33" s="22">
        <f t="shared" si="3"/>
        <v>6.1011501724355908</v>
      </c>
      <c r="T33" s="37"/>
      <c r="U33" s="37"/>
      <c r="V33" s="37"/>
    </row>
    <row r="34" spans="1:22" ht="15.75" customHeight="1" x14ac:dyDescent="0.2">
      <c r="A34" s="2"/>
      <c r="B34" s="19" t="s">
        <v>7</v>
      </c>
      <c r="C34" s="20">
        <v>88.999200000000016</v>
      </c>
      <c r="D34" s="20">
        <v>7.9833999999999996</v>
      </c>
      <c r="E34" s="20">
        <v>8.3390000000000004</v>
      </c>
      <c r="F34" s="20">
        <v>7.1247999999999996</v>
      </c>
      <c r="G34" s="20">
        <v>8.7914999999999992</v>
      </c>
      <c r="H34" s="20">
        <v>7.5223999999999993</v>
      </c>
      <c r="I34" s="20">
        <v>6.9097000000000008</v>
      </c>
      <c r="J34" s="20">
        <v>7.1701999999999995</v>
      </c>
      <c r="K34" s="20">
        <v>7.7160000000000002</v>
      </c>
      <c r="L34" s="20">
        <v>7.6234999999999999</v>
      </c>
      <c r="M34" s="20">
        <v>8.3638999999999992</v>
      </c>
      <c r="N34" s="20">
        <v>7.4983999999999993</v>
      </c>
      <c r="O34" s="20">
        <v>7.7839999999999998</v>
      </c>
      <c r="P34" s="20">
        <f t="shared" si="1"/>
        <v>92.826800000000006</v>
      </c>
      <c r="Q34" s="20">
        <f t="shared" si="2"/>
        <v>3.8275999999999897</v>
      </c>
      <c r="R34" s="22">
        <f t="shared" si="3"/>
        <v>4.3007128153960812</v>
      </c>
      <c r="T34" s="37"/>
      <c r="U34" s="37"/>
      <c r="V34" s="37"/>
    </row>
    <row r="35" spans="1:22" ht="15.75" customHeight="1" x14ac:dyDescent="0.2">
      <c r="A35" s="2"/>
      <c r="B35" s="19" t="s">
        <v>18</v>
      </c>
      <c r="C35" s="20">
        <v>44.727499999999999</v>
      </c>
      <c r="D35" s="20">
        <v>4.0125000000000002</v>
      </c>
      <c r="E35" s="20">
        <v>4.1756000000000002</v>
      </c>
      <c r="F35" s="20">
        <v>3.5871</v>
      </c>
      <c r="G35" s="20">
        <v>4.4226000000000001</v>
      </c>
      <c r="H35" s="20">
        <v>3.7776000000000001</v>
      </c>
      <c r="I35" s="20">
        <v>3.4569000000000001</v>
      </c>
      <c r="J35" s="20">
        <v>3.6033999999999997</v>
      </c>
      <c r="K35" s="20">
        <v>3.8808000000000002</v>
      </c>
      <c r="L35" s="20">
        <v>3.8208000000000002</v>
      </c>
      <c r="M35" s="20">
        <v>4.2018000000000004</v>
      </c>
      <c r="N35" s="20">
        <v>3.7776000000000005</v>
      </c>
      <c r="O35" s="20">
        <v>3.9131000000000005</v>
      </c>
      <c r="P35" s="20">
        <f t="shared" si="1"/>
        <v>46.629800000000003</v>
      </c>
      <c r="Q35" s="20">
        <f t="shared" si="2"/>
        <v>1.9023000000000039</v>
      </c>
      <c r="R35" s="22">
        <f t="shared" si="3"/>
        <v>4.2530881448773217</v>
      </c>
      <c r="T35" s="37"/>
      <c r="U35" s="37"/>
      <c r="V35" s="37"/>
    </row>
    <row r="36" spans="1:22" ht="15.75" customHeight="1" x14ac:dyDescent="0.2">
      <c r="A36" s="2"/>
      <c r="B36" s="19" t="s">
        <v>33</v>
      </c>
      <c r="C36" s="20">
        <v>0.96930000000000005</v>
      </c>
      <c r="D36" s="20">
        <v>0</v>
      </c>
      <c r="E36" s="20">
        <v>0</v>
      </c>
      <c r="F36" s="20">
        <v>0.20379999999999998</v>
      </c>
      <c r="G36" s="20">
        <v>0.35830000000000001</v>
      </c>
      <c r="H36" s="20">
        <v>0</v>
      </c>
      <c r="I36" s="20">
        <v>0</v>
      </c>
      <c r="J36" s="20">
        <v>0.29710000000000003</v>
      </c>
      <c r="K36" s="20">
        <v>0</v>
      </c>
      <c r="L36" s="20">
        <v>0</v>
      </c>
      <c r="M36" s="20">
        <v>0.29710000000000003</v>
      </c>
      <c r="N36" s="20">
        <v>0</v>
      </c>
      <c r="O36" s="20">
        <v>0</v>
      </c>
      <c r="P36" s="20">
        <f>SUM(D36:O36)</f>
        <v>1.1563000000000001</v>
      </c>
      <c r="Q36" s="20">
        <f>+P36-C36</f>
        <v>0.18700000000000006</v>
      </c>
      <c r="R36" s="22">
        <f t="shared" si="3"/>
        <v>19.292272774166928</v>
      </c>
      <c r="T36" s="37"/>
      <c r="U36" s="37"/>
      <c r="V36" s="37"/>
    </row>
    <row r="37" spans="1:22" ht="15.75" hidden="1" customHeight="1" x14ac:dyDescent="0.2">
      <c r="A37" s="2"/>
      <c r="B37" s="19" t="s">
        <v>37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>
        <f t="shared" si="1"/>
        <v>0</v>
      </c>
      <c r="Q37" s="20">
        <f t="shared" si="2"/>
        <v>0</v>
      </c>
      <c r="R37" s="32" t="e">
        <f t="shared" si="3"/>
        <v>#DIV/0!</v>
      </c>
      <c r="T37" s="37"/>
      <c r="U37" s="37"/>
      <c r="V37" s="37"/>
    </row>
    <row r="38" spans="1:22" ht="15.75" customHeight="1" x14ac:dyDescent="0.2">
      <c r="A38" s="2"/>
      <c r="B38" s="19" t="s">
        <v>61</v>
      </c>
      <c r="C38" s="20">
        <v>48.857899999999994</v>
      </c>
      <c r="D38" s="20">
        <v>4.3045</v>
      </c>
      <c r="E38" s="20">
        <v>3.9008999999999996</v>
      </c>
      <c r="F38" s="20">
        <v>3.0414000000000003</v>
      </c>
      <c r="G38" s="20">
        <v>4.4607999999999999</v>
      </c>
      <c r="H38" s="20">
        <v>3.9893999999999998</v>
      </c>
      <c r="I38" s="20">
        <v>3.9615999999999993</v>
      </c>
      <c r="J38" s="20">
        <v>4.0830000000000002</v>
      </c>
      <c r="K38" s="20">
        <v>4.194700000000001</v>
      </c>
      <c r="L38" s="20">
        <v>4.0612999999999992</v>
      </c>
      <c r="M38" s="20">
        <v>4.4400000000000004</v>
      </c>
      <c r="N38" s="20">
        <v>4.0238000000000005</v>
      </c>
      <c r="O38" s="20">
        <v>3.8978000000000006</v>
      </c>
      <c r="P38" s="20">
        <f t="shared" si="1"/>
        <v>48.359200000000001</v>
      </c>
      <c r="Q38" s="20">
        <f t="shared" si="2"/>
        <v>-0.49869999999999237</v>
      </c>
      <c r="R38" s="22">
        <f t="shared" si="3"/>
        <v>-1.02071517605135</v>
      </c>
      <c r="T38" s="37"/>
      <c r="U38" s="37"/>
      <c r="V38" s="37"/>
    </row>
    <row r="39" spans="1:22" ht="15.75" customHeight="1" x14ac:dyDescent="0.2">
      <c r="A39" s="2"/>
      <c r="B39" s="19" t="s">
        <v>62</v>
      </c>
      <c r="C39" s="20">
        <v>66.601300000000009</v>
      </c>
      <c r="D39" s="20">
        <v>5.4999999999999997E-3</v>
      </c>
      <c r="E39" s="20">
        <v>0.34360000000000002</v>
      </c>
      <c r="F39" s="20">
        <v>1.8346</v>
      </c>
      <c r="G39" s="20">
        <v>66.992899999999992</v>
      </c>
      <c r="H39" s="20">
        <v>0.31029999999999996</v>
      </c>
      <c r="I39" s="20">
        <v>1.0199999999999999E-2</v>
      </c>
      <c r="J39" s="20">
        <v>1E-4</v>
      </c>
      <c r="K39" s="20">
        <v>5.2499999999999998E-2</v>
      </c>
      <c r="L39" s="20">
        <v>3.0000000000000001E-3</v>
      </c>
      <c r="M39" s="20">
        <v>1.2999999999999999E-3</v>
      </c>
      <c r="N39" s="20">
        <v>0</v>
      </c>
      <c r="O39" s="20">
        <v>2.75E-2</v>
      </c>
      <c r="P39" s="20">
        <f t="shared" si="1"/>
        <v>69.581499999999991</v>
      </c>
      <c r="Q39" s="20">
        <f t="shared" si="2"/>
        <v>2.9801999999999822</v>
      </c>
      <c r="R39" s="22">
        <f t="shared" si="3"/>
        <v>4.4746874310260942</v>
      </c>
      <c r="T39" s="37"/>
      <c r="U39" s="37"/>
      <c r="V39" s="37"/>
    </row>
    <row r="40" spans="1:22" ht="21" customHeight="1" x14ac:dyDescent="0.25">
      <c r="A40" s="2"/>
      <c r="B40" s="14" t="s">
        <v>23</v>
      </c>
      <c r="C40" s="15">
        <v>314.25959999999998</v>
      </c>
      <c r="D40" s="15">
        <v>13.806799999999999</v>
      </c>
      <c r="E40" s="15">
        <v>31.903700000000001</v>
      </c>
      <c r="F40" s="15">
        <v>19.395</v>
      </c>
      <c r="G40" s="15">
        <v>23.045099999999998</v>
      </c>
      <c r="H40" s="15">
        <v>18.162500000000001</v>
      </c>
      <c r="I40" s="15">
        <v>16.6525</v>
      </c>
      <c r="J40" s="15">
        <v>33.6738</v>
      </c>
      <c r="K40" s="15">
        <v>17.374800000000004</v>
      </c>
      <c r="L40" s="15">
        <v>21.263600000000004</v>
      </c>
      <c r="M40" s="15">
        <v>14.644200000000001</v>
      </c>
      <c r="N40" s="15">
        <v>13.8028</v>
      </c>
      <c r="O40" s="15">
        <v>30.383850000000002</v>
      </c>
      <c r="P40" s="15">
        <f t="shared" si="1"/>
        <v>254.10864999999998</v>
      </c>
      <c r="Q40" s="15">
        <f t="shared" si="2"/>
        <v>-60.150949999999995</v>
      </c>
      <c r="R40" s="17">
        <f t="shared" si="3"/>
        <v>-19.140529040322075</v>
      </c>
      <c r="T40" s="37"/>
      <c r="U40" s="37"/>
      <c r="V40" s="37"/>
    </row>
    <row r="41" spans="1:22" ht="15" customHeight="1" x14ac:dyDescent="0.2">
      <c r="A41" s="2"/>
      <c r="B41" s="19" t="s">
        <v>20</v>
      </c>
      <c r="C41" s="20">
        <v>36.516700000000007</v>
      </c>
      <c r="D41" s="20">
        <v>3.4568999999999996</v>
      </c>
      <c r="E41" s="20">
        <v>3.3096000000000001</v>
      </c>
      <c r="F41" s="20">
        <v>3.0618000000000003</v>
      </c>
      <c r="G41" s="20">
        <v>3.1726000000000001</v>
      </c>
      <c r="H41" s="20">
        <v>3.2893000000000003</v>
      </c>
      <c r="I41" s="20">
        <v>2.9658000000000002</v>
      </c>
      <c r="J41" s="20">
        <v>3.0525000000000002</v>
      </c>
      <c r="K41" s="20">
        <v>3.2956999999999996</v>
      </c>
      <c r="L41" s="20">
        <v>3.2465000000000002</v>
      </c>
      <c r="M41" s="20">
        <v>3.4617</v>
      </c>
      <c r="N41" s="20">
        <v>2.98</v>
      </c>
      <c r="O41" s="20">
        <v>3.5853000000000002</v>
      </c>
      <c r="P41" s="20">
        <f t="shared" si="1"/>
        <v>38.877700000000004</v>
      </c>
      <c r="Q41" s="20">
        <f t="shared" si="2"/>
        <v>2.3609999999999971</v>
      </c>
      <c r="R41" s="22">
        <f t="shared" si="3"/>
        <v>6.4655349470242287</v>
      </c>
      <c r="T41" s="37"/>
      <c r="U41" s="37"/>
      <c r="V41" s="37"/>
    </row>
    <row r="42" spans="1:22" ht="15" customHeight="1" x14ac:dyDescent="0.2">
      <c r="A42" s="2"/>
      <c r="B42" s="19" t="s">
        <v>21</v>
      </c>
      <c r="C42" s="20">
        <v>7.9903000000000013</v>
      </c>
      <c r="D42" s="20">
        <v>1.1325000000000001</v>
      </c>
      <c r="E42" s="20">
        <v>1.5890000000000004</v>
      </c>
      <c r="F42" s="20">
        <v>1.0432000000000001</v>
      </c>
      <c r="G42" s="20">
        <v>1.4143000000000001</v>
      </c>
      <c r="H42" s="20">
        <v>1.6950000000000001</v>
      </c>
      <c r="I42" s="20">
        <v>1.8802000000000001</v>
      </c>
      <c r="J42" s="20">
        <v>1.8497000000000001</v>
      </c>
      <c r="K42" s="20">
        <v>1.8148</v>
      </c>
      <c r="L42" s="20">
        <v>1.7838000000000001</v>
      </c>
      <c r="M42" s="20">
        <v>1.9932000000000003</v>
      </c>
      <c r="N42" s="20">
        <v>2.0328999999999997</v>
      </c>
      <c r="O42" s="20">
        <v>0.52890000000000004</v>
      </c>
      <c r="P42" s="20">
        <f t="shared" si="1"/>
        <v>18.7575</v>
      </c>
      <c r="Q42" s="20">
        <f t="shared" si="2"/>
        <v>10.767199999999999</v>
      </c>
      <c r="R42" s="22">
        <f t="shared" si="3"/>
        <v>134.75338848353627</v>
      </c>
      <c r="T42" s="37"/>
      <c r="U42" s="37"/>
      <c r="V42" s="37"/>
    </row>
    <row r="43" spans="1:22" ht="15" customHeight="1" x14ac:dyDescent="0.25">
      <c r="A43" s="2"/>
      <c r="B43" s="19" t="s">
        <v>31</v>
      </c>
      <c r="C43" s="20">
        <f t="shared" ref="C43:O43" si="11">+C40-C41-C42</f>
        <v>269.75259999999997</v>
      </c>
      <c r="D43" s="20">
        <f t="shared" si="11"/>
        <v>9.2173999999999996</v>
      </c>
      <c r="E43" s="20">
        <f t="shared" si="11"/>
        <v>27.005099999999999</v>
      </c>
      <c r="F43" s="20">
        <f t="shared" si="11"/>
        <v>15.289999999999997</v>
      </c>
      <c r="G43" s="20">
        <f t="shared" si="11"/>
        <v>18.458199999999998</v>
      </c>
      <c r="H43" s="20">
        <f t="shared" si="11"/>
        <v>13.1782</v>
      </c>
      <c r="I43" s="20">
        <f t="shared" si="11"/>
        <v>11.8065</v>
      </c>
      <c r="J43" s="20">
        <f t="shared" si="11"/>
        <v>28.771599999999999</v>
      </c>
      <c r="K43" s="20">
        <f t="shared" si="11"/>
        <v>12.264300000000004</v>
      </c>
      <c r="L43" s="20">
        <f t="shared" si="11"/>
        <v>16.233300000000003</v>
      </c>
      <c r="M43" s="20">
        <f t="shared" si="11"/>
        <v>9.1893000000000011</v>
      </c>
      <c r="N43" s="20">
        <f t="shared" si="11"/>
        <v>8.7898999999999994</v>
      </c>
      <c r="O43" s="20">
        <f t="shared" si="11"/>
        <v>26.269650000000002</v>
      </c>
      <c r="P43" s="20">
        <f t="shared" si="1"/>
        <v>196.47345000000001</v>
      </c>
      <c r="Q43" s="20">
        <f t="shared" si="2"/>
        <v>-73.279149999999959</v>
      </c>
      <c r="R43" s="22">
        <f t="shared" si="3"/>
        <v>-27.165317405652427</v>
      </c>
      <c r="T43" s="37"/>
      <c r="U43" s="37"/>
      <c r="V43" s="37"/>
    </row>
    <row r="44" spans="1:22" ht="6" customHeight="1" thickBot="1" x14ac:dyDescent="0.3">
      <c r="A44" s="2"/>
      <c r="B44" s="23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  <c r="T44" s="37"/>
      <c r="U44" s="37"/>
      <c r="V44" s="2"/>
    </row>
    <row r="45" spans="1:22" ht="6" customHeight="1" x14ac:dyDescent="0.2">
      <c r="A45" s="2"/>
      <c r="B45" s="26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T45" s="2"/>
      <c r="U45" s="2"/>
      <c r="V45" s="2"/>
    </row>
    <row r="46" spans="1:22" ht="21" customHeight="1" x14ac:dyDescent="0.2">
      <c r="B46" s="28" t="s">
        <v>19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T46" s="2"/>
      <c r="U46" s="2"/>
      <c r="V46" s="2"/>
    </row>
    <row r="47" spans="1:22" x14ac:dyDescent="0.2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T47" s="2"/>
      <c r="U47" s="2"/>
      <c r="V47" s="2"/>
    </row>
    <row r="48" spans="1:22" ht="21" customHeight="1" x14ac:dyDescent="0.2">
      <c r="B48" s="46" t="s">
        <v>32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52" spans="3:26" ht="15" x14ac:dyDescent="0.25">
      <c r="P52" s="1"/>
      <c r="Q52" s="1"/>
      <c r="R52" s="1"/>
      <c r="S52" s="1"/>
      <c r="X52" s="1"/>
      <c r="Y52" s="1"/>
      <c r="Z52" s="1"/>
    </row>
    <row r="53" spans="3:26" ht="15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V53" s="1"/>
      <c r="W53" s="1"/>
      <c r="X53" s="1"/>
      <c r="Y53" s="1"/>
      <c r="Z53" s="1"/>
    </row>
  </sheetData>
  <mergeCells count="6"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P10:P11 P13:P16 P18:P23 P30:P31 P39:P42 P25:P28 E12:O12 P33:P38 E32:G32 H32:O32 C32:D32 C12:D12" formulaRange="1"/>
    <ignoredError sqref="R27 R3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2060"/>
    <pageSetUpPr fitToPage="1"/>
  </sheetPr>
  <dimension ref="A1:N48"/>
  <sheetViews>
    <sheetView showGridLines="0" zoomScale="80" zoomScaleNormal="80" workbookViewId="0">
      <selection activeCell="L17" sqref="L17"/>
    </sheetView>
  </sheetViews>
  <sheetFormatPr baseColWidth="10" defaultRowHeight="12.75" x14ac:dyDescent="0.2"/>
  <cols>
    <col min="2" max="2" width="59.7109375" customWidth="1"/>
    <col min="3" max="5" width="12.42578125" customWidth="1"/>
    <col min="6" max="6" width="12.28515625" customWidth="1"/>
    <col min="7" max="7" width="9.7109375" customWidth="1"/>
    <col min="8" max="8" width="12.28515625" customWidth="1"/>
    <col min="9" max="9" width="9.7109375" customWidth="1"/>
    <col min="11" max="11" width="12.42578125" customWidth="1"/>
    <col min="12" max="12" width="12.85546875" customWidth="1"/>
    <col min="13" max="13" width="12.42578125" customWidth="1"/>
  </cols>
  <sheetData>
    <row r="1" spans="1:14" x14ac:dyDescent="0.2">
      <c r="A1" s="8"/>
      <c r="B1" s="8"/>
      <c r="C1" s="2"/>
      <c r="D1" s="2"/>
    </row>
    <row r="2" spans="1:14" ht="15.75" x14ac:dyDescent="0.25">
      <c r="A2" s="2"/>
      <c r="B2" s="38" t="s">
        <v>64</v>
      </c>
      <c r="C2" s="38"/>
      <c r="D2" s="38"/>
      <c r="E2" s="38"/>
      <c r="F2" s="38"/>
      <c r="G2" s="38"/>
      <c r="H2" s="38"/>
      <c r="I2" s="38"/>
    </row>
    <row r="3" spans="1:14" ht="16.5" customHeight="1" x14ac:dyDescent="0.25">
      <c r="A3" s="2"/>
      <c r="B3" s="38" t="s">
        <v>27</v>
      </c>
      <c r="C3" s="38"/>
      <c r="D3" s="38"/>
      <c r="E3" s="38"/>
      <c r="F3" s="38"/>
      <c r="G3" s="38"/>
      <c r="H3" s="38"/>
      <c r="I3" s="38"/>
    </row>
    <row r="4" spans="1:14" ht="13.5" thickBot="1" x14ac:dyDescent="0.25">
      <c r="B4" s="27"/>
      <c r="C4" s="27"/>
      <c r="D4" s="27"/>
      <c r="E4" s="27"/>
      <c r="F4" s="27"/>
      <c r="G4" s="27"/>
      <c r="H4" s="27"/>
      <c r="I4" s="27"/>
    </row>
    <row r="5" spans="1:14" ht="21" customHeight="1" x14ac:dyDescent="0.2">
      <c r="B5" s="39" t="s">
        <v>8</v>
      </c>
      <c r="C5" s="4" t="s">
        <v>56</v>
      </c>
      <c r="D5" s="4" t="s">
        <v>58</v>
      </c>
      <c r="E5" s="4" t="s">
        <v>57</v>
      </c>
      <c r="F5" s="49" t="s">
        <v>59</v>
      </c>
      <c r="G5" s="50"/>
      <c r="H5" s="47" t="s">
        <v>60</v>
      </c>
      <c r="I5" s="48"/>
      <c r="K5" s="2"/>
      <c r="L5" s="2"/>
      <c r="M5" s="2"/>
    </row>
    <row r="6" spans="1:14" ht="30.75" customHeight="1" x14ac:dyDescent="0.2">
      <c r="A6" s="2"/>
      <c r="B6" s="40"/>
      <c r="C6" s="3" t="s">
        <v>63</v>
      </c>
      <c r="D6" s="3" t="s">
        <v>63</v>
      </c>
      <c r="E6" s="3" t="s">
        <v>63</v>
      </c>
      <c r="F6" s="7" t="s">
        <v>35</v>
      </c>
      <c r="G6" s="7" t="s">
        <v>30</v>
      </c>
      <c r="H6" s="5" t="s">
        <v>29</v>
      </c>
      <c r="I6" s="6" t="s">
        <v>30</v>
      </c>
      <c r="K6" s="2"/>
      <c r="L6" s="2"/>
      <c r="M6" s="2"/>
      <c r="N6" s="2"/>
    </row>
    <row r="7" spans="1:14" ht="21" customHeight="1" x14ac:dyDescent="0.25">
      <c r="A7" s="2"/>
      <c r="B7" s="9" t="s">
        <v>25</v>
      </c>
      <c r="C7" s="10">
        <f>+C8+C40</f>
        <v>4803.7390300000015</v>
      </c>
      <c r="D7" s="10">
        <f>+D8+D40</f>
        <v>4915.0302699999993</v>
      </c>
      <c r="E7" s="10">
        <f>+E8+E40</f>
        <v>5022.9772499999999</v>
      </c>
      <c r="F7" s="11">
        <f>+E7-D7</f>
        <v>107.94698000000062</v>
      </c>
      <c r="G7" s="12">
        <f>+F7/D7*100</f>
        <v>2.1962627709310247</v>
      </c>
      <c r="H7" s="12">
        <f t="shared" ref="H7:H22" si="0">+E7-C7</f>
        <v>219.23821999999836</v>
      </c>
      <c r="I7" s="13">
        <f t="shared" ref="I7:I23" si="1">+H7/C7*100</f>
        <v>4.5639077941334021</v>
      </c>
      <c r="K7" s="37"/>
      <c r="L7" s="37"/>
      <c r="M7" s="37"/>
      <c r="N7" s="2"/>
    </row>
    <row r="8" spans="1:14" ht="21" customHeight="1" x14ac:dyDescent="0.25">
      <c r="A8" s="2"/>
      <c r="B8" s="14" t="s">
        <v>24</v>
      </c>
      <c r="C8" s="15">
        <f>+C9+C12+C16+C17+C24+C32</f>
        <v>4489.4794300000012</v>
      </c>
      <c r="D8" s="15">
        <f>+D9+D12+D16+D17+D24+D32</f>
        <v>4703.5083999999997</v>
      </c>
      <c r="E8" s="15">
        <f>+E9+E12+E16+E17+E24+E32</f>
        <v>4768.8685999999998</v>
      </c>
      <c r="F8" s="15">
        <f>+E8-D8</f>
        <v>65.360200000000077</v>
      </c>
      <c r="G8" s="16">
        <f>+F8/D8*100</f>
        <v>1.3896052572160831</v>
      </c>
      <c r="H8" s="16">
        <f t="shared" si="0"/>
        <v>279.38916999999856</v>
      </c>
      <c r="I8" s="17">
        <f t="shared" si="1"/>
        <v>6.2231974632301297</v>
      </c>
      <c r="K8" s="37"/>
      <c r="L8" s="37"/>
      <c r="M8" s="37"/>
      <c r="N8" s="2"/>
    </row>
    <row r="9" spans="1:14" ht="21" customHeight="1" x14ac:dyDescent="0.25">
      <c r="A9" s="2"/>
      <c r="B9" s="18" t="s">
        <v>0</v>
      </c>
      <c r="C9" s="15">
        <f>SUM(C10:C11)</f>
        <v>1948.4982</v>
      </c>
      <c r="D9" s="15">
        <f>SUM(D10:D11)</f>
        <v>2029.9164000000001</v>
      </c>
      <c r="E9" s="15">
        <f>SUM(E10:E11)</f>
        <v>2102.9052000000001</v>
      </c>
      <c r="F9" s="15">
        <f>+E9-D9</f>
        <v>72.988800000000083</v>
      </c>
      <c r="G9" s="16">
        <f>+F9/D9*100</f>
        <v>3.5956554664024627</v>
      </c>
      <c r="H9" s="16">
        <f t="shared" si="0"/>
        <v>154.40700000000015</v>
      </c>
      <c r="I9" s="17">
        <f t="shared" si="1"/>
        <v>7.9244107076927319</v>
      </c>
      <c r="K9" s="37"/>
      <c r="L9" s="37"/>
      <c r="M9" s="37"/>
      <c r="N9" s="2"/>
    </row>
    <row r="10" spans="1:14" ht="12.75" customHeight="1" x14ac:dyDescent="0.2">
      <c r="A10" s="2"/>
      <c r="B10" s="19" t="s">
        <v>1</v>
      </c>
      <c r="C10" s="20">
        <v>922.71640000000014</v>
      </c>
      <c r="D10" s="20">
        <v>966.58559999999989</v>
      </c>
      <c r="E10" s="20">
        <v>961.28499999999997</v>
      </c>
      <c r="F10" s="20">
        <f t="shared" ref="F10:F22" si="2">+E10-D10</f>
        <v>-5.3005999999999176</v>
      </c>
      <c r="G10" s="21">
        <f t="shared" ref="G10:G23" si="3">+F10/D10*100</f>
        <v>-0.54838391964456312</v>
      </c>
      <c r="H10" s="21">
        <f t="shared" si="0"/>
        <v>38.568599999999833</v>
      </c>
      <c r="I10" s="22">
        <f t="shared" si="1"/>
        <v>4.1798975286447524</v>
      </c>
      <c r="K10" s="37"/>
      <c r="L10" s="37"/>
      <c r="M10" s="37"/>
      <c r="N10" s="2"/>
    </row>
    <row r="11" spans="1:14" ht="12.75" customHeight="1" x14ac:dyDescent="0.2">
      <c r="A11" s="2"/>
      <c r="B11" s="19" t="s">
        <v>2</v>
      </c>
      <c r="C11" s="20">
        <v>1025.7818</v>
      </c>
      <c r="D11" s="20">
        <v>1063.3308000000002</v>
      </c>
      <c r="E11" s="20">
        <v>1141.6202000000003</v>
      </c>
      <c r="F11" s="20">
        <f t="shared" si="2"/>
        <v>78.289400000000114</v>
      </c>
      <c r="G11" s="21">
        <f t="shared" si="3"/>
        <v>7.3626570395591004</v>
      </c>
      <c r="H11" s="21">
        <f t="shared" si="0"/>
        <v>115.83840000000032</v>
      </c>
      <c r="I11" s="22">
        <f t="shared" si="1"/>
        <v>11.29269402128214</v>
      </c>
      <c r="K11" s="37"/>
      <c r="L11" s="37"/>
      <c r="M11" s="37"/>
      <c r="N11" s="2"/>
    </row>
    <row r="12" spans="1:14" ht="21" customHeight="1" x14ac:dyDescent="0.25">
      <c r="A12" s="2"/>
      <c r="B12" s="18" t="s">
        <v>9</v>
      </c>
      <c r="C12" s="15">
        <f>SUM(C13:C15)</f>
        <v>1773.1243000000002</v>
      </c>
      <c r="D12" s="15">
        <f>SUM(D13:D15)</f>
        <v>1886.9349000000002</v>
      </c>
      <c r="E12" s="15">
        <f>SUM(E13:E15)</f>
        <v>1859.7230999999999</v>
      </c>
      <c r="F12" s="15">
        <f t="shared" si="2"/>
        <v>-27.211800000000267</v>
      </c>
      <c r="G12" s="16">
        <f t="shared" si="3"/>
        <v>-1.4421165245287617</v>
      </c>
      <c r="H12" s="16">
        <f t="shared" si="0"/>
        <v>86.598799999999756</v>
      </c>
      <c r="I12" s="17">
        <f t="shared" si="1"/>
        <v>4.8839666796061474</v>
      </c>
      <c r="K12" s="37"/>
      <c r="L12" s="37"/>
      <c r="M12" s="37"/>
      <c r="N12" s="2"/>
    </row>
    <row r="13" spans="1:14" ht="13.5" customHeight="1" x14ac:dyDescent="0.2">
      <c r="A13" s="2"/>
      <c r="B13" s="19" t="s">
        <v>1</v>
      </c>
      <c r="C13" s="20">
        <v>467.21040000000011</v>
      </c>
      <c r="D13" s="20">
        <v>469.63469999999995</v>
      </c>
      <c r="E13" s="20">
        <v>474.9658</v>
      </c>
      <c r="F13" s="20">
        <f t="shared" si="2"/>
        <v>5.331100000000049</v>
      </c>
      <c r="G13" s="21">
        <f t="shared" si="3"/>
        <v>1.1351588798698327</v>
      </c>
      <c r="H13" s="21">
        <f t="shared" si="0"/>
        <v>7.755399999999895</v>
      </c>
      <c r="I13" s="22">
        <f t="shared" si="1"/>
        <v>1.6599373644079614</v>
      </c>
      <c r="K13" s="37"/>
      <c r="L13" s="37"/>
      <c r="M13" s="37"/>
      <c r="N13" s="2"/>
    </row>
    <row r="14" spans="1:14" ht="12.75" customHeight="1" x14ac:dyDescent="0.2">
      <c r="A14" s="2"/>
      <c r="B14" s="19" t="s">
        <v>3</v>
      </c>
      <c r="C14" s="20">
        <v>871.22880000000009</v>
      </c>
      <c r="D14" s="20">
        <v>946.45100000000014</v>
      </c>
      <c r="E14" s="20">
        <v>913.51700000000005</v>
      </c>
      <c r="F14" s="20">
        <f t="shared" si="2"/>
        <v>-32.934000000000083</v>
      </c>
      <c r="G14" s="21">
        <f t="shared" si="3"/>
        <v>-3.4797364047372845</v>
      </c>
      <c r="H14" s="21">
        <f t="shared" si="0"/>
        <v>42.288199999999961</v>
      </c>
      <c r="I14" s="22">
        <f t="shared" si="1"/>
        <v>4.8538569891169754</v>
      </c>
      <c r="K14" s="37"/>
      <c r="L14" s="37"/>
      <c r="M14" s="37"/>
      <c r="N14" s="2"/>
    </row>
    <row r="15" spans="1:14" ht="12.75" customHeight="1" x14ac:dyDescent="0.2">
      <c r="A15" s="2"/>
      <c r="B15" s="19" t="s">
        <v>4</v>
      </c>
      <c r="C15" s="20">
        <v>434.68509999999998</v>
      </c>
      <c r="D15" s="20">
        <v>470.84920000000005</v>
      </c>
      <c r="E15" s="20">
        <v>471.24029999999999</v>
      </c>
      <c r="F15" s="20">
        <f t="shared" si="2"/>
        <v>0.39109999999993761</v>
      </c>
      <c r="G15" s="21">
        <f t="shared" si="3"/>
        <v>8.3062687586585582E-2</v>
      </c>
      <c r="H15" s="21">
        <f t="shared" si="0"/>
        <v>36.555200000000013</v>
      </c>
      <c r="I15" s="22">
        <f t="shared" si="1"/>
        <v>8.4095820169589466</v>
      </c>
      <c r="K15" s="37"/>
      <c r="L15" s="37"/>
      <c r="M15" s="37"/>
      <c r="N15" s="2"/>
    </row>
    <row r="16" spans="1:14" ht="21" customHeight="1" x14ac:dyDescent="0.25">
      <c r="A16" s="2"/>
      <c r="B16" s="18" t="s">
        <v>10</v>
      </c>
      <c r="C16" s="15">
        <v>210.67849999999996</v>
      </c>
      <c r="D16" s="15">
        <v>218.19399999999996</v>
      </c>
      <c r="E16" s="15">
        <v>227.5924</v>
      </c>
      <c r="F16" s="15">
        <f t="shared" si="2"/>
        <v>9.3984000000000378</v>
      </c>
      <c r="G16" s="16">
        <f t="shared" si="3"/>
        <v>4.3073595057609468</v>
      </c>
      <c r="H16" s="16">
        <f t="shared" si="0"/>
        <v>16.913900000000041</v>
      </c>
      <c r="I16" s="17">
        <f t="shared" si="1"/>
        <v>8.0282990433290742</v>
      </c>
      <c r="K16" s="37"/>
      <c r="L16" s="37"/>
      <c r="M16" s="37"/>
      <c r="N16" s="2"/>
    </row>
    <row r="17" spans="1:14" ht="21" customHeight="1" x14ac:dyDescent="0.25">
      <c r="A17" s="2"/>
      <c r="B17" s="18" t="s">
        <v>36</v>
      </c>
      <c r="C17" s="15">
        <f>SUM(C18:C23)</f>
        <v>173.05043000000001</v>
      </c>
      <c r="D17" s="15">
        <f>SUM(D18:D23)</f>
        <v>181.65319999999997</v>
      </c>
      <c r="E17" s="15">
        <f>SUM(E18:E23)</f>
        <v>177.95189999999999</v>
      </c>
      <c r="F17" s="15">
        <f t="shared" si="2"/>
        <v>-3.7012999999999749</v>
      </c>
      <c r="G17" s="16">
        <f t="shared" si="3"/>
        <v>-2.0375638854696616</v>
      </c>
      <c r="H17" s="16">
        <f t="shared" si="0"/>
        <v>4.9014699999999891</v>
      </c>
      <c r="I17" s="17">
        <f t="shared" si="1"/>
        <v>2.8323940021414504</v>
      </c>
      <c r="K17" s="37"/>
      <c r="L17" s="37"/>
      <c r="M17" s="37"/>
      <c r="N17" s="2"/>
    </row>
    <row r="18" spans="1:14" ht="12.75" customHeight="1" x14ac:dyDescent="0.2">
      <c r="A18" s="2"/>
      <c r="B18" s="19" t="s">
        <v>34</v>
      </c>
      <c r="C18" s="20">
        <v>23.706299999999999</v>
      </c>
      <c r="D18" s="20">
        <v>25.1632</v>
      </c>
      <c r="E18" s="20">
        <v>23.876799999999999</v>
      </c>
      <c r="F18" s="20">
        <f t="shared" si="2"/>
        <v>-1.2864000000000004</v>
      </c>
      <c r="G18" s="21">
        <f t="shared" si="3"/>
        <v>-5.1122273796655451</v>
      </c>
      <c r="H18" s="21">
        <f t="shared" si="0"/>
        <v>0.17050000000000054</v>
      </c>
      <c r="I18" s="22">
        <f t="shared" si="1"/>
        <v>0.71921809814269011</v>
      </c>
      <c r="K18" s="37"/>
      <c r="L18" s="37"/>
      <c r="M18" s="37"/>
      <c r="N18" s="2"/>
    </row>
    <row r="19" spans="1:14" ht="12.75" customHeight="1" x14ac:dyDescent="0.2">
      <c r="A19" s="2"/>
      <c r="B19" s="19" t="s">
        <v>11</v>
      </c>
      <c r="C19" s="20">
        <v>64.758800000000008</v>
      </c>
      <c r="D19" s="20">
        <v>66.494199999999992</v>
      </c>
      <c r="E19" s="20">
        <v>72.544499999999999</v>
      </c>
      <c r="F19" s="20">
        <f t="shared" si="2"/>
        <v>6.0503000000000071</v>
      </c>
      <c r="G19" s="21">
        <f t="shared" si="3"/>
        <v>9.0989890847622927</v>
      </c>
      <c r="H19" s="21">
        <f t="shared" si="0"/>
        <v>7.7856999999999914</v>
      </c>
      <c r="I19" s="22">
        <f t="shared" si="1"/>
        <v>12.022613142924191</v>
      </c>
      <c r="K19" s="37"/>
      <c r="L19" s="37"/>
      <c r="M19" s="37"/>
      <c r="N19" s="2"/>
    </row>
    <row r="20" spans="1:14" ht="12.75" customHeight="1" x14ac:dyDescent="0.2">
      <c r="A20" s="2"/>
      <c r="B20" s="19" t="s">
        <v>12</v>
      </c>
      <c r="C20" s="20">
        <v>26.884599999999999</v>
      </c>
      <c r="D20" s="20">
        <v>29.295899999999993</v>
      </c>
      <c r="E20" s="20">
        <v>24.020399999999999</v>
      </c>
      <c r="F20" s="20">
        <f t="shared" si="2"/>
        <v>-5.2754999999999939</v>
      </c>
      <c r="G20" s="21">
        <f t="shared" si="3"/>
        <v>-18.007639294235698</v>
      </c>
      <c r="H20" s="21">
        <f t="shared" si="0"/>
        <v>-2.8642000000000003</v>
      </c>
      <c r="I20" s="22">
        <f t="shared" si="1"/>
        <v>-10.653682777500876</v>
      </c>
      <c r="K20" s="37"/>
      <c r="L20" s="37"/>
      <c r="M20" s="37"/>
      <c r="N20" s="2"/>
    </row>
    <row r="21" spans="1:14" ht="12.75" customHeight="1" x14ac:dyDescent="0.2">
      <c r="A21" s="2"/>
      <c r="B21" s="19" t="s">
        <v>26</v>
      </c>
      <c r="C21" s="20">
        <v>48.87102999999999</v>
      </c>
      <c r="D21" s="20">
        <v>51.511699999999998</v>
      </c>
      <c r="E21" s="20">
        <v>49.006500000000003</v>
      </c>
      <c r="F21" s="20">
        <f t="shared" si="2"/>
        <v>-2.505199999999995</v>
      </c>
      <c r="G21" s="21">
        <f t="shared" si="3"/>
        <v>-4.8633611393139713</v>
      </c>
      <c r="H21" s="21">
        <f t="shared" si="0"/>
        <v>0.13547000000001219</v>
      </c>
      <c r="I21" s="22">
        <f t="shared" si="1"/>
        <v>0.27719898680263588</v>
      </c>
      <c r="K21" s="37"/>
      <c r="L21" s="37"/>
      <c r="M21" s="37"/>
      <c r="N21" s="2"/>
    </row>
    <row r="22" spans="1:14" ht="12.75" customHeight="1" x14ac:dyDescent="0.2">
      <c r="A22" s="2"/>
      <c r="B22" s="19" t="s">
        <v>13</v>
      </c>
      <c r="C22" s="20">
        <v>0.8992</v>
      </c>
      <c r="D22" s="20">
        <v>0.95269999999999999</v>
      </c>
      <c r="E22" s="20">
        <v>1.2447999999999999</v>
      </c>
      <c r="F22" s="20">
        <f t="shared" si="2"/>
        <v>0.29209999999999992</v>
      </c>
      <c r="G22" s="21">
        <f t="shared" si="3"/>
        <v>30.66022882334417</v>
      </c>
      <c r="H22" s="21">
        <f t="shared" si="0"/>
        <v>0.34559999999999991</v>
      </c>
      <c r="I22" s="22">
        <f t="shared" si="1"/>
        <v>38.434163701067604</v>
      </c>
      <c r="K22" s="37"/>
      <c r="L22" s="37"/>
      <c r="M22" s="37"/>
      <c r="N22" s="2"/>
    </row>
    <row r="23" spans="1:14" ht="13.5" customHeight="1" x14ac:dyDescent="0.2">
      <c r="A23" s="2"/>
      <c r="B23" s="19" t="s">
        <v>52</v>
      </c>
      <c r="C23" s="20">
        <v>7.9305000000000003</v>
      </c>
      <c r="D23" s="20">
        <v>8.2355</v>
      </c>
      <c r="E23" s="20">
        <v>7.2589000000000006</v>
      </c>
      <c r="F23" s="20">
        <f t="shared" ref="F23:F43" si="4">+E23-D23</f>
        <v>-0.97659999999999947</v>
      </c>
      <c r="G23" s="21">
        <f t="shared" si="3"/>
        <v>-11.858417825268647</v>
      </c>
      <c r="H23" s="21">
        <f t="shared" ref="H23:H43" si="5">+E23-C23</f>
        <v>-0.67159999999999975</v>
      </c>
      <c r="I23" s="22">
        <f t="shared" si="1"/>
        <v>-8.4685707080259736</v>
      </c>
      <c r="K23" s="37"/>
      <c r="L23" s="37"/>
      <c r="M23" s="37"/>
      <c r="N23" s="2"/>
    </row>
    <row r="24" spans="1:14" ht="20.25" customHeight="1" x14ac:dyDescent="0.25">
      <c r="A24" s="2"/>
      <c r="B24" s="18" t="s">
        <v>14</v>
      </c>
      <c r="C24" s="15">
        <f>SUM(C25:C29)</f>
        <v>122.89619999999999</v>
      </c>
      <c r="D24" s="15">
        <f>SUM(D25:D29)</f>
        <v>126.37400000000001</v>
      </c>
      <c r="E24" s="15">
        <f>SUM(E25:E29)</f>
        <v>130.38999999999999</v>
      </c>
      <c r="F24" s="15">
        <f>+E24-D24</f>
        <v>4.0159999999999769</v>
      </c>
      <c r="G24" s="16">
        <f t="shared" ref="G24:G43" si="6">+F24/D24*100</f>
        <v>3.177868865431162</v>
      </c>
      <c r="H24" s="16">
        <f t="shared" si="5"/>
        <v>7.4937999999999931</v>
      </c>
      <c r="I24" s="17">
        <f t="shared" ref="I24:I43" si="7">+H24/C24*100</f>
        <v>6.0976661605484903</v>
      </c>
      <c r="K24" s="37"/>
      <c r="L24" s="37"/>
      <c r="M24" s="37"/>
      <c r="N24" s="2"/>
    </row>
    <row r="25" spans="1:14" ht="12.75" customHeight="1" x14ac:dyDescent="0.2">
      <c r="A25" s="2"/>
      <c r="B25" s="19" t="s">
        <v>5</v>
      </c>
      <c r="C25" s="20">
        <v>22.696200000000005</v>
      </c>
      <c r="D25" s="20">
        <v>23.848800000000001</v>
      </c>
      <c r="E25" s="20">
        <v>23.995500000000003</v>
      </c>
      <c r="F25" s="20">
        <f t="shared" si="4"/>
        <v>0.14670000000000272</v>
      </c>
      <c r="G25" s="21">
        <f t="shared" si="6"/>
        <v>0.61512528932274457</v>
      </c>
      <c r="H25" s="21">
        <f t="shared" si="5"/>
        <v>1.2992999999999988</v>
      </c>
      <c r="I25" s="22">
        <f t="shared" si="7"/>
        <v>5.7247468739260254</v>
      </c>
      <c r="K25" s="37"/>
      <c r="L25" s="37"/>
      <c r="M25" s="37"/>
      <c r="N25" s="2"/>
    </row>
    <row r="26" spans="1:14" ht="12.75" customHeight="1" x14ac:dyDescent="0.2">
      <c r="A26" s="2"/>
      <c r="B26" s="19" t="s">
        <v>6</v>
      </c>
      <c r="C26" s="20">
        <v>1.7243999999999999</v>
      </c>
      <c r="D26" s="20">
        <v>1.6992</v>
      </c>
      <c r="E26" s="20">
        <v>1.9726999999999999</v>
      </c>
      <c r="F26" s="20">
        <f t="shared" si="4"/>
        <v>0.27349999999999985</v>
      </c>
      <c r="G26" s="21">
        <f t="shared" si="6"/>
        <v>16.095809792843681</v>
      </c>
      <c r="H26" s="21">
        <f t="shared" si="5"/>
        <v>0.24829999999999997</v>
      </c>
      <c r="I26" s="22">
        <f t="shared" si="7"/>
        <v>14.399211319879376</v>
      </c>
      <c r="K26" s="37"/>
      <c r="L26" s="37"/>
      <c r="M26" s="37"/>
      <c r="N26" s="2"/>
    </row>
    <row r="27" spans="1:14" ht="12.75" hidden="1" customHeight="1" x14ac:dyDescent="0.2">
      <c r="A27" s="2"/>
      <c r="B27" s="19" t="s">
        <v>15</v>
      </c>
      <c r="C27" s="20"/>
      <c r="D27" s="20"/>
      <c r="E27" s="20"/>
      <c r="F27" s="20">
        <f t="shared" si="4"/>
        <v>0</v>
      </c>
      <c r="G27" s="30" t="e">
        <f t="shared" si="6"/>
        <v>#DIV/0!</v>
      </c>
      <c r="H27" s="21">
        <f t="shared" si="5"/>
        <v>0</v>
      </c>
      <c r="I27" s="32" t="e">
        <f t="shared" si="7"/>
        <v>#DIV/0!</v>
      </c>
      <c r="K27" s="37"/>
      <c r="L27" s="37"/>
      <c r="M27" s="37"/>
      <c r="N27" s="2"/>
    </row>
    <row r="28" spans="1:14" ht="12.75" customHeight="1" x14ac:dyDescent="0.2">
      <c r="A28" s="2"/>
      <c r="B28" s="19" t="s">
        <v>16</v>
      </c>
      <c r="C28" s="20">
        <v>13.5664</v>
      </c>
      <c r="D28" s="20">
        <v>14.1356</v>
      </c>
      <c r="E28" s="20">
        <v>15.118799999999998</v>
      </c>
      <c r="F28" s="20">
        <f t="shared" si="4"/>
        <v>0.9831999999999983</v>
      </c>
      <c r="G28" s="21">
        <f t="shared" si="6"/>
        <v>6.9554882707490187</v>
      </c>
      <c r="H28" s="21">
        <f t="shared" si="5"/>
        <v>1.5523999999999987</v>
      </c>
      <c r="I28" s="22">
        <f t="shared" si="7"/>
        <v>11.442976766128071</v>
      </c>
      <c r="K28" s="37"/>
      <c r="L28" s="37"/>
      <c r="M28" s="37"/>
      <c r="N28" s="2"/>
    </row>
    <row r="29" spans="1:14" ht="12.75" customHeight="1" x14ac:dyDescent="0.2">
      <c r="A29" s="2"/>
      <c r="B29" s="19" t="s">
        <v>53</v>
      </c>
      <c r="C29" s="20">
        <f>+C30+C31</f>
        <v>84.909199999999998</v>
      </c>
      <c r="D29" s="20">
        <v>86.690400000000011</v>
      </c>
      <c r="E29" s="20">
        <f>+E30+E31</f>
        <v>89.302999999999997</v>
      </c>
      <c r="F29" s="20">
        <f t="shared" si="4"/>
        <v>2.6125999999999863</v>
      </c>
      <c r="G29" s="21">
        <f t="shared" si="6"/>
        <v>3.0137131677786537</v>
      </c>
      <c r="H29" s="21">
        <f t="shared" si="5"/>
        <v>4.3937999999999988</v>
      </c>
      <c r="I29" s="22">
        <f t="shared" si="7"/>
        <v>5.1747042723285572</v>
      </c>
      <c r="K29" s="37"/>
      <c r="L29" s="37"/>
      <c r="M29" s="37"/>
      <c r="N29" s="2"/>
    </row>
    <row r="30" spans="1:14" ht="12.75" customHeight="1" x14ac:dyDescent="0.2">
      <c r="A30" s="2"/>
      <c r="B30" s="36" t="s">
        <v>54</v>
      </c>
      <c r="C30" s="20">
        <v>53.048799999999993</v>
      </c>
      <c r="D30" s="20"/>
      <c r="E30" s="20">
        <v>55.795400000000001</v>
      </c>
      <c r="F30" s="20">
        <f t="shared" si="4"/>
        <v>55.795400000000001</v>
      </c>
      <c r="G30" s="30" t="e">
        <f t="shared" si="6"/>
        <v>#DIV/0!</v>
      </c>
      <c r="H30" s="21">
        <f t="shared" si="5"/>
        <v>2.7466000000000079</v>
      </c>
      <c r="I30" s="22">
        <f t="shared" si="7"/>
        <v>5.177496946208036</v>
      </c>
      <c r="K30" s="37"/>
      <c r="L30" s="37"/>
      <c r="M30" s="37"/>
      <c r="N30" s="2"/>
    </row>
    <row r="31" spans="1:14" ht="13.5" customHeight="1" x14ac:dyDescent="0.2">
      <c r="A31" s="2"/>
      <c r="B31" s="36" t="s">
        <v>55</v>
      </c>
      <c r="C31" s="20">
        <v>31.860399999999998</v>
      </c>
      <c r="D31" s="20"/>
      <c r="E31" s="20">
        <v>33.507599999999989</v>
      </c>
      <c r="F31" s="20">
        <f t="shared" si="4"/>
        <v>33.507599999999989</v>
      </c>
      <c r="G31" s="30" t="e">
        <f t="shared" si="6"/>
        <v>#DIV/0!</v>
      </c>
      <c r="H31" s="21">
        <f t="shared" si="5"/>
        <v>1.6471999999999909</v>
      </c>
      <c r="I31" s="22">
        <f t="shared" si="7"/>
        <v>5.1700543621548727</v>
      </c>
      <c r="K31" s="37"/>
      <c r="L31" s="37"/>
      <c r="M31" s="37"/>
      <c r="N31" s="2"/>
    </row>
    <row r="32" spans="1:14" ht="20.25" customHeight="1" x14ac:dyDescent="0.25">
      <c r="A32" s="2"/>
      <c r="B32" s="18" t="s">
        <v>22</v>
      </c>
      <c r="C32" s="15">
        <f>SUM(C33:C39)</f>
        <v>261.23180000000002</v>
      </c>
      <c r="D32" s="15">
        <f>SUM(D33:D39)</f>
        <v>260.4359</v>
      </c>
      <c r="E32" s="15">
        <f>SUM(E33:E39)</f>
        <v>270.30599999999998</v>
      </c>
      <c r="F32" s="15">
        <f t="shared" si="4"/>
        <v>9.8700999999999794</v>
      </c>
      <c r="G32" s="16">
        <f t="shared" si="6"/>
        <v>3.7898384976879069</v>
      </c>
      <c r="H32" s="16">
        <f t="shared" si="5"/>
        <v>9.0741999999999621</v>
      </c>
      <c r="I32" s="17">
        <f t="shared" si="7"/>
        <v>3.4736199804158456</v>
      </c>
      <c r="K32" s="37"/>
      <c r="L32" s="37"/>
      <c r="M32" s="37"/>
      <c r="N32" s="2"/>
    </row>
    <row r="33" spans="1:14" ht="15.75" customHeight="1" x14ac:dyDescent="0.2">
      <c r="A33" s="2"/>
      <c r="B33" s="19" t="s">
        <v>17</v>
      </c>
      <c r="C33" s="20">
        <v>11.076599999999999</v>
      </c>
      <c r="D33" s="20">
        <v>11.1486</v>
      </c>
      <c r="E33" s="20">
        <v>11.752399999999998</v>
      </c>
      <c r="F33" s="20">
        <f t="shared" si="4"/>
        <v>0.60379999999999789</v>
      </c>
      <c r="G33" s="21">
        <f t="shared" si="6"/>
        <v>5.415926663437542</v>
      </c>
      <c r="H33" s="21">
        <f t="shared" si="5"/>
        <v>0.67579999999999885</v>
      </c>
      <c r="I33" s="22">
        <f t="shared" si="7"/>
        <v>6.1011501724355748</v>
      </c>
      <c r="K33" s="37"/>
      <c r="L33" s="37"/>
      <c r="M33" s="37"/>
      <c r="N33" s="2"/>
    </row>
    <row r="34" spans="1:14" ht="15.75" customHeight="1" x14ac:dyDescent="0.2">
      <c r="A34" s="2"/>
      <c r="B34" s="19" t="s">
        <v>7</v>
      </c>
      <c r="C34" s="20">
        <v>88.999200000000016</v>
      </c>
      <c r="D34" s="20">
        <v>85.622299999999981</v>
      </c>
      <c r="E34" s="20">
        <v>92.826799999999992</v>
      </c>
      <c r="F34" s="20">
        <f t="shared" si="4"/>
        <v>7.2045000000000101</v>
      </c>
      <c r="G34" s="21">
        <f t="shared" si="6"/>
        <v>8.4142799247392457</v>
      </c>
      <c r="H34" s="21">
        <f t="shared" si="5"/>
        <v>3.8275999999999755</v>
      </c>
      <c r="I34" s="22">
        <f t="shared" si="7"/>
        <v>4.3007128153960652</v>
      </c>
      <c r="K34" s="37"/>
      <c r="L34" s="37"/>
      <c r="M34" s="37"/>
      <c r="N34" s="2"/>
    </row>
    <row r="35" spans="1:14" ht="15.75" customHeight="1" x14ac:dyDescent="0.2">
      <c r="A35" s="2"/>
      <c r="B35" s="19" t="s">
        <v>18</v>
      </c>
      <c r="C35" s="20">
        <v>44.727499999999999</v>
      </c>
      <c r="D35" s="20">
        <v>42.811099999999996</v>
      </c>
      <c r="E35" s="20">
        <v>46.629800000000003</v>
      </c>
      <c r="F35" s="20">
        <f t="shared" si="4"/>
        <v>3.8187000000000069</v>
      </c>
      <c r="G35" s="21">
        <f t="shared" si="6"/>
        <v>8.9198829275585236</v>
      </c>
      <c r="H35" s="21">
        <f t="shared" si="5"/>
        <v>1.9023000000000039</v>
      </c>
      <c r="I35" s="22">
        <f t="shared" si="7"/>
        <v>4.2530881448773217</v>
      </c>
      <c r="K35" s="37"/>
      <c r="L35" s="37"/>
      <c r="M35" s="37"/>
      <c r="N35" s="2"/>
    </row>
    <row r="36" spans="1:14" ht="15.75" customHeight="1" x14ac:dyDescent="0.2">
      <c r="A36" s="2"/>
      <c r="B36" s="19" t="s">
        <v>33</v>
      </c>
      <c r="C36" s="20">
        <v>0.96930000000000005</v>
      </c>
      <c r="D36" s="20">
        <v>0</v>
      </c>
      <c r="E36" s="20">
        <v>1.1563000000000001</v>
      </c>
      <c r="F36" s="20">
        <f t="shared" si="4"/>
        <v>1.1563000000000001</v>
      </c>
      <c r="G36" s="30" t="e">
        <f t="shared" si="6"/>
        <v>#DIV/0!</v>
      </c>
      <c r="H36" s="21">
        <f t="shared" si="5"/>
        <v>0.18700000000000006</v>
      </c>
      <c r="I36" s="22">
        <f t="shared" si="7"/>
        <v>19.292272774166928</v>
      </c>
      <c r="K36" s="37"/>
      <c r="L36" s="37"/>
      <c r="M36" s="37"/>
      <c r="N36" s="2"/>
    </row>
    <row r="37" spans="1:14" ht="16.5" hidden="1" customHeight="1" x14ac:dyDescent="0.2">
      <c r="A37" s="2"/>
      <c r="B37" s="19" t="s">
        <v>37</v>
      </c>
      <c r="C37" s="20"/>
      <c r="D37" s="20"/>
      <c r="E37" s="20"/>
      <c r="F37" s="20">
        <f t="shared" si="4"/>
        <v>0</v>
      </c>
      <c r="G37" s="30" t="e">
        <f t="shared" si="6"/>
        <v>#DIV/0!</v>
      </c>
      <c r="H37" s="21">
        <f t="shared" si="5"/>
        <v>0</v>
      </c>
      <c r="I37" s="32" t="e">
        <f t="shared" si="7"/>
        <v>#DIV/0!</v>
      </c>
      <c r="K37" s="37"/>
      <c r="L37" s="37"/>
      <c r="M37" s="37"/>
      <c r="N37" s="2"/>
    </row>
    <row r="38" spans="1:14" ht="16.5" customHeight="1" x14ac:dyDescent="0.2">
      <c r="A38" s="2"/>
      <c r="B38" s="19" t="s">
        <v>61</v>
      </c>
      <c r="C38" s="20">
        <v>48.857899999999994</v>
      </c>
      <c r="D38" s="20">
        <v>51.258699999999997</v>
      </c>
      <c r="E38" s="20">
        <v>48.359200000000001</v>
      </c>
      <c r="F38" s="20">
        <f t="shared" si="4"/>
        <v>-2.8994999999999962</v>
      </c>
      <c r="G38" s="21">
        <f t="shared" si="6"/>
        <v>-5.6566007331438302</v>
      </c>
      <c r="H38" s="21">
        <f>+E38-C38</f>
        <v>-0.49869999999999237</v>
      </c>
      <c r="I38" s="22">
        <f t="shared" si="7"/>
        <v>-1.02071517605135</v>
      </c>
      <c r="K38" s="37"/>
      <c r="L38" s="37"/>
      <c r="M38" s="37"/>
      <c r="N38" s="2"/>
    </row>
    <row r="39" spans="1:14" ht="16.5" customHeight="1" x14ac:dyDescent="0.2">
      <c r="A39" s="2"/>
      <c r="B39" s="19" t="s">
        <v>62</v>
      </c>
      <c r="C39" s="20">
        <v>66.601300000000009</v>
      </c>
      <c r="D39" s="20">
        <v>69.595199999999991</v>
      </c>
      <c r="E39" s="20">
        <v>69.581500000000005</v>
      </c>
      <c r="F39" s="20">
        <f t="shared" si="4"/>
        <v>-1.3699999999985835E-2</v>
      </c>
      <c r="G39" s="21">
        <f t="shared" si="6"/>
        <v>-1.9685265650484281E-2</v>
      </c>
      <c r="H39" s="21">
        <f>+E39-C39</f>
        <v>2.9801999999999964</v>
      </c>
      <c r="I39" s="22">
        <f t="shared" si="7"/>
        <v>4.4746874310261147</v>
      </c>
      <c r="K39" s="37"/>
      <c r="L39" s="37"/>
      <c r="M39" s="37"/>
      <c r="N39" s="2"/>
    </row>
    <row r="40" spans="1:14" ht="21" customHeight="1" x14ac:dyDescent="0.25">
      <c r="A40" s="2"/>
      <c r="B40" s="14" t="s">
        <v>23</v>
      </c>
      <c r="C40" s="15">
        <v>314.25959999999998</v>
      </c>
      <c r="D40" s="15">
        <v>211.52187000000001</v>
      </c>
      <c r="E40" s="15">
        <v>254.10865000000001</v>
      </c>
      <c r="F40" s="15">
        <f t="shared" si="4"/>
        <v>42.586780000000005</v>
      </c>
      <c r="G40" s="16">
        <f t="shared" si="6"/>
        <v>20.13351148985209</v>
      </c>
      <c r="H40" s="16">
        <f t="shared" si="5"/>
        <v>-60.150949999999966</v>
      </c>
      <c r="I40" s="17">
        <f t="shared" si="7"/>
        <v>-19.140529040322068</v>
      </c>
      <c r="K40" s="37"/>
      <c r="L40" s="37"/>
      <c r="M40" s="37"/>
      <c r="N40" s="2"/>
    </row>
    <row r="41" spans="1:14" ht="15" customHeight="1" x14ac:dyDescent="0.2">
      <c r="A41" s="2"/>
      <c r="B41" s="19" t="s">
        <v>20</v>
      </c>
      <c r="C41" s="20">
        <v>36.516700000000007</v>
      </c>
      <c r="D41" s="20">
        <v>16.5716</v>
      </c>
      <c r="E41" s="20">
        <v>38.877700000000004</v>
      </c>
      <c r="F41" s="20">
        <f t="shared" si="4"/>
        <v>22.306100000000004</v>
      </c>
      <c r="G41" s="21">
        <f t="shared" si="6"/>
        <v>134.60438340293035</v>
      </c>
      <c r="H41" s="21">
        <f t="shared" si="5"/>
        <v>2.3609999999999971</v>
      </c>
      <c r="I41" s="22">
        <f t="shared" si="7"/>
        <v>6.4655349470242287</v>
      </c>
      <c r="K41" s="37"/>
      <c r="L41" s="37"/>
      <c r="M41" s="37"/>
      <c r="N41" s="2"/>
    </row>
    <row r="42" spans="1:14" ht="15" customHeight="1" x14ac:dyDescent="0.2">
      <c r="A42" s="2"/>
      <c r="B42" s="19" t="s">
        <v>21</v>
      </c>
      <c r="C42" s="20">
        <v>7.9903000000000013</v>
      </c>
      <c r="D42" s="20">
        <v>0</v>
      </c>
      <c r="E42" s="20">
        <v>18.757500000000004</v>
      </c>
      <c r="F42" s="20">
        <f t="shared" si="4"/>
        <v>18.757500000000004</v>
      </c>
      <c r="G42" s="30" t="e">
        <f t="shared" si="6"/>
        <v>#DIV/0!</v>
      </c>
      <c r="H42" s="21">
        <f t="shared" si="5"/>
        <v>10.767200000000003</v>
      </c>
      <c r="I42" s="22">
        <f t="shared" si="7"/>
        <v>134.7533884835363</v>
      </c>
      <c r="K42" s="37"/>
      <c r="L42" s="37"/>
      <c r="M42" s="37"/>
      <c r="N42" s="2"/>
    </row>
    <row r="43" spans="1:14" ht="15.75" customHeight="1" x14ac:dyDescent="0.25">
      <c r="A43" s="2"/>
      <c r="B43" s="19" t="s">
        <v>31</v>
      </c>
      <c r="C43" s="20">
        <f>+C40-C41-C42</f>
        <v>269.75259999999997</v>
      </c>
      <c r="D43" s="20">
        <f>+D40-D41-D42</f>
        <v>194.95027000000002</v>
      </c>
      <c r="E43" s="20">
        <f>+E40-E41-E42</f>
        <v>196.47345000000001</v>
      </c>
      <c r="F43" s="20">
        <f t="shared" si="4"/>
        <v>1.5231799999999964</v>
      </c>
      <c r="G43" s="21">
        <f t="shared" si="6"/>
        <v>0.78131720463890419</v>
      </c>
      <c r="H43" s="21">
        <f t="shared" si="5"/>
        <v>-73.279149999999959</v>
      </c>
      <c r="I43" s="22">
        <f t="shared" si="7"/>
        <v>-27.165317405652427</v>
      </c>
      <c r="K43" s="37"/>
      <c r="L43" s="37"/>
      <c r="M43" s="37"/>
      <c r="N43" s="2"/>
    </row>
    <row r="44" spans="1:14" ht="6" customHeight="1" thickBot="1" x14ac:dyDescent="0.3">
      <c r="A44" s="2"/>
      <c r="B44" s="23"/>
      <c r="C44" s="24"/>
      <c r="D44" s="24"/>
      <c r="E44" s="24"/>
      <c r="F44" s="24"/>
      <c r="G44" s="24"/>
      <c r="H44" s="24"/>
      <c r="I44" s="25"/>
      <c r="K44" s="2"/>
      <c r="L44" s="2"/>
      <c r="M44" s="2"/>
    </row>
    <row r="45" spans="1:14" ht="5.25" customHeight="1" x14ac:dyDescent="0.2">
      <c r="B45" s="26"/>
      <c r="C45" s="26"/>
      <c r="D45" s="26"/>
      <c r="E45" s="27"/>
      <c r="F45" s="27"/>
      <c r="G45" s="27"/>
      <c r="H45" s="27"/>
      <c r="I45" s="27"/>
      <c r="K45" s="2"/>
      <c r="L45" s="2"/>
      <c r="M45" s="2"/>
    </row>
    <row r="46" spans="1:14" ht="21" customHeight="1" x14ac:dyDescent="0.2">
      <c r="B46" s="28" t="s">
        <v>19</v>
      </c>
      <c r="C46" s="28"/>
      <c r="D46" s="28"/>
      <c r="E46" s="27"/>
      <c r="F46" s="27"/>
      <c r="G46" s="27"/>
      <c r="H46" s="27"/>
      <c r="I46" s="27"/>
      <c r="K46" s="2"/>
      <c r="L46" s="2"/>
      <c r="M46" s="2"/>
    </row>
    <row r="47" spans="1:14" ht="12.75" customHeight="1" x14ac:dyDescent="0.2">
      <c r="B47" s="27"/>
      <c r="C47" s="27"/>
      <c r="D47" s="27"/>
      <c r="E47" s="27"/>
      <c r="F47" s="27"/>
      <c r="G47" s="27"/>
      <c r="H47" s="27"/>
      <c r="I47" s="27"/>
    </row>
    <row r="48" spans="1:14" ht="25.5" x14ac:dyDescent="0.2">
      <c r="B48" s="31" t="s">
        <v>32</v>
      </c>
      <c r="C48" s="31"/>
      <c r="D48" s="31"/>
      <c r="E48" s="31"/>
      <c r="F48" s="31"/>
      <c r="G48" s="31"/>
      <c r="H48" s="31"/>
      <c r="I48" s="31"/>
    </row>
  </sheetData>
  <mergeCells count="5">
    <mergeCell ref="B2:I2"/>
    <mergeCell ref="B3:I3"/>
    <mergeCell ref="B5:B6"/>
    <mergeCell ref="H5:I5"/>
    <mergeCell ref="F5:G5"/>
  </mergeCells>
  <phoneticPr fontId="1" type="noConversion"/>
  <printOptions horizontalCentered="1"/>
  <pageMargins left="0.78740157480314965" right="0.78740157480314965" top="0.98425196850393704" bottom="0.98425196850393704" header="0" footer="0"/>
  <pageSetup paperSize="9" scale="64" orientation="landscape" r:id="rId1"/>
  <headerFooter alignWithMargins="0"/>
  <ignoredErrors>
    <ignoredError sqref="C12:E12 C32:E32" formulaRange="1"/>
    <ignoredError sqref="G27 G30:G31 G42 I37 I27 G36:G3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Ings18xmes</vt:lpstr>
      <vt:lpstr>Ings18vrsPto.eIng17</vt:lpstr>
    </vt:vector>
  </TitlesOfParts>
  <Company>Ministerio de Hacienda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omelendez</dc:creator>
  <cp:lastModifiedBy>Fermin Garcia</cp:lastModifiedBy>
  <cp:lastPrinted>2019-01-04T13:46:08Z</cp:lastPrinted>
  <dcterms:created xsi:type="dcterms:W3CDTF">2010-02-17T22:24:39Z</dcterms:created>
  <dcterms:modified xsi:type="dcterms:W3CDTF">2019-01-04T13:51:19Z</dcterms:modified>
</cp:coreProperties>
</file>