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02019\13-Pendientes\LRF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PIBN">Hoja1!A$138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7" i="1" l="1"/>
  <c r="Q157" i="1"/>
  <c r="P157" i="1"/>
  <c r="O157" i="1"/>
  <c r="N157" i="1"/>
  <c r="M157" i="1"/>
  <c r="L157" i="1"/>
  <c r="K157" i="1"/>
  <c r="J157" i="1"/>
  <c r="I157" i="1"/>
  <c r="H157" i="1"/>
  <c r="R155" i="1"/>
  <c r="P155" i="1"/>
  <c r="N155" i="1"/>
  <c r="L155" i="1"/>
  <c r="J155" i="1"/>
  <c r="H155" i="1"/>
  <c r="R154" i="1"/>
  <c r="Q154" i="1"/>
  <c r="Q155" i="1" s="1"/>
  <c r="P154" i="1"/>
  <c r="O154" i="1"/>
  <c r="O155" i="1" s="1"/>
  <c r="N154" i="1"/>
  <c r="M154" i="1"/>
  <c r="M155" i="1" s="1"/>
  <c r="L154" i="1"/>
  <c r="K154" i="1"/>
  <c r="K155" i="1" s="1"/>
  <c r="J154" i="1"/>
  <c r="I154" i="1"/>
  <c r="I155" i="1" s="1"/>
  <c r="H154" i="1"/>
  <c r="R153" i="1"/>
  <c r="P153" i="1"/>
  <c r="N153" i="1"/>
  <c r="L153" i="1"/>
  <c r="J153" i="1"/>
  <c r="R152" i="1"/>
  <c r="Q152" i="1"/>
  <c r="Q153" i="1" s="1"/>
  <c r="P152" i="1"/>
  <c r="O152" i="1"/>
  <c r="O153" i="1" s="1"/>
  <c r="N152" i="1"/>
  <c r="M152" i="1"/>
  <c r="M153" i="1" s="1"/>
  <c r="L152" i="1"/>
  <c r="K152" i="1"/>
  <c r="K153" i="1" s="1"/>
  <c r="J152" i="1"/>
  <c r="I152" i="1"/>
  <c r="I153" i="1" s="1"/>
  <c r="R151" i="1"/>
  <c r="Q151" i="1"/>
  <c r="P151" i="1"/>
  <c r="O151" i="1"/>
  <c r="N151" i="1"/>
  <c r="M151" i="1"/>
  <c r="L151" i="1"/>
  <c r="K151" i="1"/>
  <c r="J151" i="1"/>
  <c r="I151" i="1"/>
  <c r="H151" i="1"/>
  <c r="S148" i="1"/>
  <c r="S149" i="1" s="1"/>
  <c r="R148" i="1"/>
  <c r="R149" i="1" s="1"/>
  <c r="Q148" i="1"/>
  <c r="Q149" i="1" s="1"/>
  <c r="P148" i="1"/>
  <c r="P149" i="1" s="1"/>
  <c r="O148" i="1"/>
  <c r="O149" i="1" s="1"/>
  <c r="N148" i="1"/>
  <c r="N149" i="1" s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S146" i="1"/>
  <c r="S147" i="1" s="1"/>
  <c r="R146" i="1"/>
  <c r="R147" i="1" s="1"/>
  <c r="Q146" i="1"/>
  <c r="Q147" i="1" s="1"/>
  <c r="P146" i="1"/>
  <c r="P147" i="1" s="1"/>
  <c r="O146" i="1"/>
  <c r="O147" i="1" s="1"/>
  <c r="N146" i="1"/>
  <c r="N147" i="1" s="1"/>
  <c r="M146" i="1"/>
  <c r="M147" i="1" s="1"/>
  <c r="L146" i="1"/>
  <c r="L147" i="1" s="1"/>
  <c r="K146" i="1"/>
  <c r="K147" i="1" s="1"/>
  <c r="J146" i="1"/>
  <c r="J147" i="1" s="1"/>
  <c r="I146" i="1"/>
  <c r="I147" i="1" s="1"/>
  <c r="H146" i="1"/>
  <c r="H147" i="1" s="1"/>
  <c r="S144" i="1"/>
  <c r="S145" i="1" s="1"/>
  <c r="R144" i="1"/>
  <c r="R145" i="1" s="1"/>
  <c r="Q144" i="1"/>
  <c r="Q145" i="1" s="1"/>
  <c r="P144" i="1"/>
  <c r="P145" i="1" s="1"/>
  <c r="O144" i="1"/>
  <c r="O145" i="1" s="1"/>
  <c r="N144" i="1"/>
  <c r="N145" i="1" s="1"/>
  <c r="M144" i="1"/>
  <c r="M145" i="1" s="1"/>
  <c r="L144" i="1"/>
  <c r="L145" i="1" s="1"/>
  <c r="K144" i="1"/>
  <c r="K145" i="1" s="1"/>
  <c r="J144" i="1"/>
  <c r="J145" i="1" s="1"/>
  <c r="I144" i="1"/>
  <c r="I145" i="1" s="1"/>
  <c r="H144" i="1"/>
  <c r="H145" i="1" s="1"/>
  <c r="S143" i="1"/>
  <c r="R143" i="1"/>
  <c r="Q143" i="1"/>
  <c r="P143" i="1"/>
  <c r="O143" i="1"/>
  <c r="N143" i="1"/>
  <c r="M143" i="1"/>
  <c r="L143" i="1"/>
  <c r="K143" i="1"/>
  <c r="J143" i="1"/>
  <c r="I143" i="1"/>
  <c r="H143" i="1"/>
  <c r="H142" i="1"/>
  <c r="H152" i="1" s="1"/>
  <c r="H153" i="1" s="1"/>
  <c r="S141" i="1"/>
  <c r="R141" i="1"/>
  <c r="Q141" i="1"/>
  <c r="P141" i="1"/>
  <c r="O141" i="1"/>
  <c r="N141" i="1"/>
  <c r="M141" i="1"/>
  <c r="L141" i="1"/>
  <c r="K141" i="1"/>
  <c r="J141" i="1"/>
  <c r="I141" i="1"/>
  <c r="H140" i="1"/>
  <c r="H141" i="1" s="1"/>
  <c r="S136" i="1"/>
  <c r="R136" i="1"/>
  <c r="Q136" i="1"/>
  <c r="P136" i="1"/>
  <c r="O136" i="1"/>
  <c r="N136" i="1"/>
  <c r="M136" i="1"/>
  <c r="L136" i="1"/>
  <c r="K136" i="1"/>
  <c r="J136" i="1"/>
  <c r="I136" i="1"/>
  <c r="H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S99" i="1"/>
  <c r="R99" i="1"/>
  <c r="Q99" i="1"/>
  <c r="P99" i="1"/>
  <c r="O99" i="1"/>
  <c r="N99" i="1"/>
  <c r="M99" i="1"/>
  <c r="L99" i="1"/>
  <c r="K99" i="1"/>
  <c r="J99" i="1"/>
  <c r="I99" i="1"/>
  <c r="H99" i="1"/>
  <c r="S98" i="1"/>
  <c r="R98" i="1"/>
  <c r="Q98" i="1"/>
  <c r="P98" i="1"/>
  <c r="O98" i="1"/>
  <c r="N98" i="1"/>
  <c r="M98" i="1"/>
  <c r="L98" i="1"/>
  <c r="K98" i="1"/>
  <c r="J98" i="1"/>
  <c r="I98" i="1"/>
  <c r="H98" i="1"/>
  <c r="S97" i="1"/>
  <c r="R97" i="1"/>
  <c r="Q97" i="1"/>
  <c r="P97" i="1"/>
  <c r="O97" i="1"/>
  <c r="N97" i="1"/>
  <c r="M97" i="1"/>
  <c r="L97" i="1"/>
  <c r="K97" i="1"/>
  <c r="J97" i="1"/>
  <c r="I97" i="1"/>
  <c r="H97" i="1"/>
  <c r="S96" i="1"/>
  <c r="R96" i="1"/>
  <c r="Q96" i="1"/>
  <c r="P96" i="1"/>
  <c r="O96" i="1"/>
  <c r="N96" i="1"/>
  <c r="M96" i="1"/>
  <c r="L96" i="1"/>
  <c r="K96" i="1"/>
  <c r="J96" i="1"/>
  <c r="I96" i="1"/>
  <c r="H96" i="1"/>
  <c r="S95" i="1"/>
  <c r="R95" i="1"/>
  <c r="Q95" i="1"/>
  <c r="P95" i="1"/>
  <c r="O95" i="1"/>
  <c r="N95" i="1"/>
  <c r="M95" i="1"/>
  <c r="L95" i="1"/>
  <c r="K95" i="1"/>
  <c r="J95" i="1"/>
  <c r="I95" i="1"/>
  <c r="H95" i="1"/>
  <c r="S94" i="1"/>
  <c r="R94" i="1"/>
  <c r="Q94" i="1"/>
  <c r="P94" i="1"/>
  <c r="O94" i="1"/>
  <c r="N94" i="1"/>
  <c r="M94" i="1"/>
  <c r="L94" i="1"/>
  <c r="K94" i="1"/>
  <c r="J94" i="1"/>
  <c r="I94" i="1"/>
  <c r="H94" i="1"/>
  <c r="S92" i="1"/>
  <c r="R92" i="1"/>
  <c r="Q92" i="1"/>
  <c r="P92" i="1"/>
  <c r="O92" i="1"/>
  <c r="N92" i="1"/>
  <c r="M92" i="1"/>
  <c r="L92" i="1"/>
  <c r="K92" i="1"/>
  <c r="J92" i="1"/>
  <c r="I92" i="1"/>
  <c r="H92" i="1"/>
  <c r="S90" i="1"/>
  <c r="R90" i="1"/>
  <c r="Q90" i="1"/>
  <c r="P90" i="1"/>
  <c r="O90" i="1"/>
  <c r="N90" i="1"/>
  <c r="M90" i="1"/>
  <c r="L90" i="1"/>
  <c r="K90" i="1"/>
  <c r="J90" i="1"/>
  <c r="I90" i="1"/>
  <c r="H90" i="1"/>
  <c r="S89" i="1"/>
  <c r="R89" i="1"/>
  <c r="Q89" i="1"/>
  <c r="P89" i="1"/>
  <c r="O89" i="1"/>
  <c r="N89" i="1"/>
  <c r="M89" i="1"/>
  <c r="L89" i="1"/>
  <c r="K89" i="1"/>
  <c r="J89" i="1"/>
  <c r="I89" i="1"/>
  <c r="H89" i="1"/>
  <c r="S86" i="1"/>
  <c r="R86" i="1"/>
  <c r="Q86" i="1"/>
  <c r="P86" i="1"/>
  <c r="O86" i="1"/>
  <c r="N86" i="1"/>
  <c r="M86" i="1"/>
  <c r="L86" i="1"/>
  <c r="K86" i="1"/>
  <c r="J86" i="1"/>
  <c r="I86" i="1"/>
  <c r="H86" i="1"/>
  <c r="S85" i="1"/>
  <c r="R85" i="1"/>
  <c r="Q85" i="1"/>
  <c r="P85" i="1"/>
  <c r="O85" i="1"/>
  <c r="N85" i="1"/>
  <c r="M85" i="1"/>
  <c r="L85" i="1"/>
  <c r="K85" i="1"/>
  <c r="J85" i="1"/>
  <c r="I85" i="1"/>
  <c r="H85" i="1"/>
  <c r="K84" i="1"/>
  <c r="J84" i="1"/>
  <c r="I84" i="1"/>
  <c r="H84" i="1"/>
  <c r="S83" i="1"/>
  <c r="R83" i="1"/>
  <c r="Q83" i="1"/>
  <c r="P83" i="1"/>
  <c r="O83" i="1"/>
  <c r="N83" i="1"/>
  <c r="M83" i="1"/>
  <c r="L83" i="1"/>
  <c r="K83" i="1"/>
  <c r="J83" i="1"/>
  <c r="I83" i="1"/>
  <c r="H83" i="1"/>
  <c r="S82" i="1"/>
  <c r="R82" i="1"/>
  <c r="Q82" i="1"/>
  <c r="P82" i="1"/>
  <c r="O82" i="1"/>
  <c r="N82" i="1"/>
  <c r="M82" i="1"/>
  <c r="L82" i="1"/>
  <c r="K82" i="1"/>
  <c r="J82" i="1"/>
  <c r="I82" i="1"/>
  <c r="H82" i="1"/>
  <c r="S80" i="1"/>
  <c r="R80" i="1"/>
  <c r="Q80" i="1"/>
  <c r="P80" i="1"/>
  <c r="O80" i="1"/>
  <c r="N80" i="1"/>
  <c r="M80" i="1"/>
  <c r="L80" i="1"/>
  <c r="K80" i="1"/>
  <c r="J80" i="1"/>
  <c r="I80" i="1"/>
  <c r="H80" i="1"/>
</calcChain>
</file>

<file path=xl/sharedStrings.xml><?xml version="1.0" encoding="utf-8"?>
<sst xmlns="http://schemas.openxmlformats.org/spreadsheetml/2006/main" count="178" uniqueCount="95">
  <si>
    <t>MINISTERIO DE HACIENDA</t>
  </si>
  <si>
    <t>SECTOR PUBLICO NO FINANCIERO ( S P N F ): Proyecciones Fiscales</t>
  </si>
  <si>
    <t>(Millones de Dólares)</t>
  </si>
  <si>
    <t>TRANSACCIONES</t>
  </si>
  <si>
    <t>2018 Pto.</t>
  </si>
  <si>
    <t>2019 P</t>
  </si>
  <si>
    <t>2020 P</t>
  </si>
  <si>
    <t>2021 P</t>
  </si>
  <si>
    <t>2022 P</t>
  </si>
  <si>
    <t>2023 P</t>
  </si>
  <si>
    <t>2024 P</t>
  </si>
  <si>
    <t>2025 P</t>
  </si>
  <si>
    <t>2026 P</t>
  </si>
  <si>
    <t>2027 P</t>
  </si>
  <si>
    <t>2028 P</t>
  </si>
  <si>
    <t xml:space="preserve"> </t>
  </si>
  <si>
    <t>I. INGRESOS Y DONACIONES</t>
  </si>
  <si>
    <t xml:space="preserve">     A. Ingresos Corrientes</t>
  </si>
  <si>
    <t xml:space="preserve">1. Tributarios (Incluye Contribuciones Especiales)       </t>
  </si>
  <si>
    <t>1.1 Ajuste en el Ingreso (Partida Informativa)</t>
  </si>
  <si>
    <t>2. No Tributarios</t>
  </si>
  <si>
    <t>3. Superávit de las Empresas Públicas.</t>
  </si>
  <si>
    <t>3. Empresas Privadas Financieras</t>
  </si>
  <si>
    <t xml:space="preserve">     B. Ingresos de Capital</t>
  </si>
  <si>
    <t xml:space="preserve">     C. Donaciones</t>
  </si>
  <si>
    <t>II. GASTOS Y CONCESION NETA DE PTMOS.</t>
  </si>
  <si>
    <t xml:space="preserve">     A. Gastos Corrientes (a)</t>
  </si>
  <si>
    <t xml:space="preserve">1. Consumo </t>
  </si>
  <si>
    <t xml:space="preserve">         Remuneraciones</t>
  </si>
  <si>
    <t xml:space="preserve">         Bienes y Servicios</t>
  </si>
  <si>
    <t>2. Intereses</t>
  </si>
  <si>
    <t>INTERESES DEL FOP</t>
  </si>
  <si>
    <t>3. Transferencias Corrientes</t>
  </si>
  <si>
    <t>COMPLEMENTO PARA PENSIONES</t>
  </si>
  <si>
    <t xml:space="preserve">     B. Gastos de Capital</t>
  </si>
  <si>
    <t>1. Inversión Bruta</t>
  </si>
  <si>
    <t>2. Transferencias de Capital</t>
  </si>
  <si>
    <t xml:space="preserve">     C. Concesión neta de préstamos</t>
  </si>
  <si>
    <t>III. AHORRO CORRIENTE [ I.A+I.B  -  II.A ] (s/pensiones)</t>
  </si>
  <si>
    <t>III. AHORRO CORRIENTE [ I.A+I.B  -  II.A ] (c/pensiones)</t>
  </si>
  <si>
    <t>IV. AHORRO PRIMARIO [III+ II A.2 ]</t>
  </si>
  <si>
    <t>IV. AHORRO PRIMARIO [III+ II A.2 ] c/pens.</t>
  </si>
  <si>
    <t>IV. BALANCE PRIMARIO (No incluye intereses) s/pensiones</t>
  </si>
  <si>
    <t>V. BALANCE PRIMARIO (No incluye intereses) c/pensiones</t>
  </si>
  <si>
    <t>VI. SUPERAVIT ( DEFICIT ) GLOBAL,</t>
  </si>
  <si>
    <t>1. Déficit sin Pensiones</t>
  </si>
  <si>
    <t>2. Subyacente (excluye reconstrucción)</t>
  </si>
  <si>
    <t>3. Costo de Reconstrucción</t>
  </si>
  <si>
    <t>2. Déficit con Pensiones</t>
  </si>
  <si>
    <t>Pago de Pensiones</t>
  </si>
  <si>
    <t>VII. FINANCIAMIENTO EXTERNO NETO</t>
  </si>
  <si>
    <t>1. Desembolsos de préstamos</t>
  </si>
  <si>
    <t>2. Amortizaciones de préstamos</t>
  </si>
  <si>
    <t>3. Colocación Títulos-LETES</t>
  </si>
  <si>
    <t>4. Pagos de Títulos-LETES</t>
  </si>
  <si>
    <t>VIII FINANCIAMIENTO INTERNO NETO</t>
  </si>
  <si>
    <t>1. Banco Central</t>
  </si>
  <si>
    <t>2. Bancos Comerciales</t>
  </si>
  <si>
    <t>3. Instituciones Financieras</t>
  </si>
  <si>
    <t>4. Bonos fuera del sistema bancario</t>
  </si>
  <si>
    <t>5. Financiamiento de la Deuda FOP</t>
  </si>
  <si>
    <t>6.  Pago Deuda Previsional</t>
  </si>
  <si>
    <t>7.  Otros</t>
  </si>
  <si>
    <t>IX. BRECHA NO FINANCIADA</t>
  </si>
  <si>
    <t>Fuente:  Ministerio de Hacienda, Banco Central de Reserva, Instituciones Autónomas.</t>
  </si>
  <si>
    <t>NECESIDADES O BRECHAS</t>
  </si>
  <si>
    <t xml:space="preserve">Servicio de Pensiones </t>
  </si>
  <si>
    <t>Intereses</t>
  </si>
  <si>
    <t xml:space="preserve">Amortización </t>
  </si>
  <si>
    <t xml:space="preserve">SECTOR PUBLICO NO FINANCIERO ( S P N F ): Proyecciones Fiscales </t>
  </si>
  <si>
    <t>(Porcentajes del PIB)</t>
  </si>
  <si>
    <t>2018 P</t>
  </si>
  <si>
    <t>1. Tributarios</t>
  </si>
  <si>
    <t>COMPLEMENTO DE PENSIONES</t>
  </si>
  <si>
    <t>IV. BALANCE PRIMARIO (No incluye intereses) s/ pensiones</t>
  </si>
  <si>
    <t xml:space="preserve">VI. SUPERAVIT ( DEFICIT ) GLOBAL, </t>
  </si>
  <si>
    <t xml:space="preserve">2. Déficit con Pensiones </t>
  </si>
  <si>
    <t xml:space="preserve">2. Amortizaciones de préstamos </t>
  </si>
  <si>
    <t>3. Refinanc de servicio corriente</t>
  </si>
  <si>
    <t>4. Pagos por servicio atrasado</t>
  </si>
  <si>
    <t>VIII. FINANCIAMIENTO INTERNO NETO</t>
  </si>
  <si>
    <t>PIB NOMINAL</t>
  </si>
  <si>
    <t>Saldo de la Deuda c/pensiones</t>
  </si>
  <si>
    <t>% del PIB C/pens</t>
  </si>
  <si>
    <t>Saldo de la Deuda s/pensiones (sin FOP)</t>
  </si>
  <si>
    <t>% del PIB</t>
  </si>
  <si>
    <t>s/pens</t>
  </si>
  <si>
    <t>s/pensiones</t>
  </si>
  <si>
    <t>Saldo de Pensiones</t>
  </si>
  <si>
    <t>Saldo de Pensiones CIP A  (Antiguo y Nuevo)</t>
  </si>
  <si>
    <t>Saldo de CIP B (A sustituir y emisiones anteriores)</t>
  </si>
  <si>
    <t>Saldo de EUROBONOS p/pensiones</t>
  </si>
  <si>
    <t>Saldo de la Deuda s/pens (Sin Eurobonos y FOP)</t>
  </si>
  <si>
    <t>LETES</t>
  </si>
  <si>
    <t>Crecimiento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</si>
</sst>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General_)"/>
    <numFmt numFmtId="165" formatCode="_-* #,##0.0_-;\-* #,##0.0_-;_-* &quot;-&quot;??_-;_-@_-"/>
    <numFmt numFmtId="166" formatCode="_(* #,##0.0_);_(* \(#,##0.0\);_(* &quot;-&quot;??_);_(@_)"/>
    <numFmt numFmtId="167" formatCode="#,##0.0"/>
    <numFmt numFmtId="168" formatCode="0.0%"/>
    <numFmt numFmtId="169" formatCode="#,##0.0_);[Red]\(#,##0.0\)"/>
    <numFmt numFmtId="170" formatCode="#,##0.0_);\(#,##0.0\)"/>
    <numFmt numFmtId="171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indexed="9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0" borderId="0" xfId="0" applyFont="1" applyBorder="1"/>
    <xf numFmtId="0" fontId="7" fillId="0" borderId="0" xfId="0" applyFont="1" applyBorder="1"/>
    <xf numFmtId="0" fontId="0" fillId="6" borderId="0" xfId="0" applyFont="1" applyFill="1" applyBorder="1"/>
    <xf numFmtId="0" fontId="0" fillId="7" borderId="0" xfId="0" applyFont="1" applyFill="1" applyBorder="1"/>
    <xf numFmtId="0" fontId="0" fillId="0" borderId="0" xfId="0" applyFont="1"/>
    <xf numFmtId="0" fontId="8" fillId="0" borderId="0" xfId="3" applyFont="1" applyFill="1" applyBorder="1"/>
    <xf numFmtId="165" fontId="8" fillId="0" borderId="0" xfId="1" applyNumberFormat="1" applyFont="1" applyBorder="1"/>
    <xf numFmtId="168" fontId="7" fillId="6" borderId="0" xfId="2" applyNumberFormat="1" applyFont="1" applyFill="1" applyBorder="1"/>
    <xf numFmtId="168" fontId="7" fillId="6" borderId="4" xfId="2" applyNumberFormat="1" applyFont="1" applyFill="1" applyBorder="1"/>
    <xf numFmtId="165" fontId="9" fillId="7" borderId="0" xfId="1" applyNumberFormat="1" applyFont="1" applyFill="1" applyBorder="1"/>
    <xf numFmtId="168" fontId="8" fillId="6" borderId="0" xfId="2" applyNumberFormat="1" applyFont="1" applyFill="1"/>
    <xf numFmtId="165" fontId="8" fillId="0" borderId="0" xfId="1" applyNumberFormat="1" applyFont="1"/>
    <xf numFmtId="0" fontId="7" fillId="0" borderId="0" xfId="0" applyFont="1" applyFill="1" applyAlignment="1">
      <alignment horizontal="center"/>
    </xf>
    <xf numFmtId="0" fontId="8" fillId="0" borderId="0" xfId="0" applyFont="1"/>
    <xf numFmtId="164" fontId="7" fillId="0" borderId="0" xfId="3" applyNumberFormat="1" applyFont="1" applyFill="1" applyAlignment="1" applyProtection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165" fontId="8" fillId="0" borderId="0" xfId="1" applyNumberFormat="1" applyFont="1" applyFill="1"/>
    <xf numFmtId="166" fontId="8" fillId="0" borderId="0" xfId="1" applyNumberFormat="1" applyFont="1"/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</xf>
    <xf numFmtId="164" fontId="7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/>
    </xf>
    <xf numFmtId="43" fontId="7" fillId="2" borderId="3" xfId="1" applyFont="1" applyFill="1" applyBorder="1" applyAlignment="1">
      <alignment horizontal="right"/>
    </xf>
    <xf numFmtId="43" fontId="7" fillId="3" borderId="3" xfId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2" fontId="8" fillId="2" borderId="6" xfId="3" applyNumberFormat="1" applyFont="1" applyFill="1" applyBorder="1" applyAlignment="1"/>
    <xf numFmtId="2" fontId="8" fillId="3" borderId="6" xfId="3" applyNumberFormat="1" applyFont="1" applyFill="1" applyBorder="1" applyAlignment="1"/>
    <xf numFmtId="0" fontId="8" fillId="4" borderId="0" xfId="0" applyFont="1" applyFill="1" applyBorder="1"/>
    <xf numFmtId="0" fontId="8" fillId="4" borderId="7" xfId="0" applyFont="1" applyFill="1" applyBorder="1"/>
    <xf numFmtId="0" fontId="8" fillId="0" borderId="0" xfId="0" applyFont="1" applyBorder="1"/>
    <xf numFmtId="0" fontId="10" fillId="4" borderId="0" xfId="0" applyFont="1" applyFill="1" applyBorder="1"/>
    <xf numFmtId="0" fontId="10" fillId="4" borderId="7" xfId="0" applyFont="1" applyFill="1" applyBorder="1"/>
    <xf numFmtId="167" fontId="10" fillId="0" borderId="0" xfId="1" applyNumberFormat="1" applyFont="1" applyBorder="1" applyProtection="1"/>
    <xf numFmtId="164" fontId="8" fillId="4" borderId="0" xfId="0" applyNumberFormat="1" applyFont="1" applyFill="1" applyBorder="1" applyAlignment="1" applyProtection="1">
      <alignment horizontal="fill"/>
    </xf>
    <xf numFmtId="164" fontId="8" fillId="4" borderId="0" xfId="0" applyNumberFormat="1" applyFont="1" applyFill="1" applyBorder="1" applyAlignment="1" applyProtection="1">
      <alignment horizontal="left"/>
    </xf>
    <xf numFmtId="164" fontId="8" fillId="4" borderId="7" xfId="0" applyNumberFormat="1" applyFont="1" applyFill="1" applyBorder="1" applyAlignment="1" applyProtection="1">
      <alignment horizontal="left"/>
    </xf>
    <xf numFmtId="167" fontId="8" fillId="0" borderId="0" xfId="1" applyNumberFormat="1" applyFont="1" applyBorder="1" applyAlignment="1" applyProtection="1">
      <alignment horizontal="right"/>
    </xf>
    <xf numFmtId="0" fontId="8" fillId="0" borderId="7" xfId="0" applyFont="1" applyBorder="1"/>
    <xf numFmtId="167" fontId="8" fillId="0" borderId="0" xfId="1" applyNumberFormat="1" applyFont="1" applyBorder="1" applyProtection="1"/>
    <xf numFmtId="167" fontId="8" fillId="0" borderId="0" xfId="4" applyNumberFormat="1" applyFont="1" applyBorder="1" applyProtection="1"/>
    <xf numFmtId="4" fontId="8" fillId="0" borderId="0" xfId="4" applyNumberFormat="1" applyFont="1" applyBorder="1" applyProtection="1"/>
    <xf numFmtId="0" fontId="7" fillId="5" borderId="0" xfId="0" applyFont="1" applyFill="1" applyBorder="1"/>
    <xf numFmtId="164" fontId="8" fillId="5" borderId="0" xfId="0" applyNumberFormat="1" applyFont="1" applyFill="1" applyBorder="1" applyAlignment="1" applyProtection="1">
      <alignment horizontal="left"/>
    </xf>
    <xf numFmtId="0" fontId="8" fillId="5" borderId="0" xfId="0" applyFont="1" applyFill="1" applyBorder="1"/>
    <xf numFmtId="0" fontId="8" fillId="5" borderId="7" xfId="0" applyFont="1" applyFill="1" applyBorder="1"/>
    <xf numFmtId="167" fontId="8" fillId="5" borderId="0" xfId="1" applyNumberFormat="1" applyFont="1" applyFill="1" applyBorder="1" applyProtection="1"/>
    <xf numFmtId="4" fontId="8" fillId="5" borderId="0" xfId="1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left" indent="3"/>
    </xf>
    <xf numFmtId="4" fontId="8" fillId="0" borderId="0" xfId="1" applyNumberFormat="1" applyFont="1" applyBorder="1" applyProtection="1"/>
    <xf numFmtId="164" fontId="11" fillId="4" borderId="0" xfId="0" applyNumberFormat="1" applyFont="1" applyFill="1" applyBorder="1" applyAlignment="1" applyProtection="1">
      <alignment horizontal="left"/>
    </xf>
    <xf numFmtId="0" fontId="11" fillId="4" borderId="0" xfId="0" applyFont="1" applyFill="1" applyBorder="1"/>
    <xf numFmtId="0" fontId="11" fillId="4" borderId="7" xfId="0" applyFont="1" applyFill="1" applyBorder="1"/>
    <xf numFmtId="167" fontId="8" fillId="0" borderId="0" xfId="1" applyNumberFormat="1" applyFont="1" applyBorder="1"/>
    <xf numFmtId="4" fontId="8" fillId="0" borderId="0" xfId="1" applyNumberFormat="1" applyFont="1" applyBorder="1"/>
    <xf numFmtId="168" fontId="8" fillId="4" borderId="0" xfId="2" applyNumberFormat="1" applyFont="1" applyFill="1" applyBorder="1" applyProtection="1"/>
    <xf numFmtId="43" fontId="8" fillId="4" borderId="0" xfId="1" applyFont="1" applyFill="1" applyBorder="1" applyProtection="1"/>
    <xf numFmtId="165" fontId="8" fillId="4" borderId="0" xfId="1" applyNumberFormat="1" applyFont="1" applyFill="1" applyBorder="1" applyProtection="1"/>
    <xf numFmtId="164" fontId="7" fillId="5" borderId="0" xfId="0" applyNumberFormat="1" applyFont="1" applyFill="1" applyBorder="1" applyAlignment="1" applyProtection="1">
      <alignment horizontal="left" indent="1"/>
    </xf>
    <xf numFmtId="0" fontId="7" fillId="5" borderId="7" xfId="0" applyFont="1" applyFill="1" applyBorder="1"/>
    <xf numFmtId="167" fontId="7" fillId="5" borderId="0" xfId="1" applyNumberFormat="1" applyFont="1" applyFill="1" applyBorder="1" applyProtection="1"/>
    <xf numFmtId="164" fontId="8" fillId="4" borderId="0" xfId="0" applyNumberFormat="1" applyFont="1" applyFill="1" applyBorder="1" applyAlignment="1" applyProtection="1">
      <alignment horizontal="left" indent="1"/>
    </xf>
    <xf numFmtId="0" fontId="7" fillId="6" borderId="0" xfId="0" applyFont="1" applyFill="1" applyBorder="1"/>
    <xf numFmtId="164" fontId="7" fillId="6" borderId="0" xfId="0" applyNumberFormat="1" applyFont="1" applyFill="1" applyBorder="1" applyAlignment="1" applyProtection="1">
      <alignment horizontal="left" indent="1"/>
    </xf>
    <xf numFmtId="0" fontId="7" fillId="6" borderId="7" xfId="0" applyFont="1" applyFill="1" applyBorder="1"/>
    <xf numFmtId="167" fontId="8" fillId="6" borderId="0" xfId="1" applyNumberFormat="1" applyFont="1" applyFill="1" applyBorder="1" applyProtection="1"/>
    <xf numFmtId="167" fontId="7" fillId="6" borderId="0" xfId="1" applyNumberFormat="1" applyFont="1" applyFill="1" applyBorder="1" applyProtection="1"/>
    <xf numFmtId="164" fontId="8" fillId="4" borderId="0" xfId="0" applyNumberFormat="1" applyFont="1" applyFill="1" applyBorder="1" applyAlignment="1" applyProtection="1">
      <alignment horizontal="left" indent="2"/>
    </xf>
    <xf numFmtId="169" fontId="8" fillId="4" borderId="7" xfId="0" applyNumberFormat="1" applyFont="1" applyFill="1" applyBorder="1" applyProtection="1"/>
    <xf numFmtId="166" fontId="8" fillId="0" borderId="0" xfId="1" applyNumberFormat="1" applyFont="1" applyBorder="1"/>
    <xf numFmtId="0" fontId="7" fillId="7" borderId="0" xfId="0" applyFont="1" applyFill="1" applyBorder="1"/>
    <xf numFmtId="167" fontId="10" fillId="0" borderId="0" xfId="1" applyNumberFormat="1" applyFont="1" applyFill="1" applyBorder="1" applyProtection="1"/>
    <xf numFmtId="167" fontId="12" fillId="0" borderId="0" xfId="1" applyNumberFormat="1" applyFont="1" applyBorder="1"/>
    <xf numFmtId="167" fontId="10" fillId="0" borderId="0" xfId="1" applyNumberFormat="1" applyFont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/>
    <xf numFmtId="0" fontId="7" fillId="0" borderId="7" xfId="0" applyFont="1" applyFill="1" applyBorder="1"/>
    <xf numFmtId="0" fontId="8" fillId="0" borderId="0" xfId="0" applyFont="1" applyFill="1" applyBorder="1"/>
    <xf numFmtId="167" fontId="7" fillId="0" borderId="0" xfId="1" applyNumberFormat="1" applyFont="1" applyFill="1" applyBorder="1" applyProtection="1"/>
    <xf numFmtId="167" fontId="10" fillId="5" borderId="0" xfId="0" applyNumberFormat="1" applyFont="1" applyFill="1" applyBorder="1" applyProtection="1"/>
    <xf numFmtId="0" fontId="13" fillId="4" borderId="0" xfId="0" applyFont="1" applyFill="1" applyBorder="1"/>
    <xf numFmtId="0" fontId="7" fillId="6" borderId="0" xfId="0" applyFont="1" applyFill="1" applyBorder="1" applyAlignment="1">
      <alignment horizontal="left" indent="3"/>
    </xf>
    <xf numFmtId="0" fontId="11" fillId="6" borderId="0" xfId="0" applyFont="1" applyFill="1" applyBorder="1"/>
    <xf numFmtId="0" fontId="8" fillId="6" borderId="7" xfId="0" applyFont="1" applyFill="1" applyBorder="1"/>
    <xf numFmtId="167" fontId="7" fillId="6" borderId="0" xfId="1" applyNumberFormat="1" applyFont="1" applyFill="1" applyBorder="1"/>
    <xf numFmtId="166" fontId="7" fillId="0" borderId="0" xfId="1" applyNumberFormat="1" applyFont="1" applyBorder="1"/>
    <xf numFmtId="166" fontId="10" fillId="4" borderId="0" xfId="1" applyNumberFormat="1" applyFont="1" applyFill="1" applyBorder="1"/>
    <xf numFmtId="166" fontId="10" fillId="4" borderId="7" xfId="1" applyNumberFormat="1" applyFont="1" applyFill="1" applyBorder="1"/>
    <xf numFmtId="166" fontId="7" fillId="0" borderId="0" xfId="1" applyNumberFormat="1" applyFont="1"/>
    <xf numFmtId="170" fontId="8" fillId="0" borderId="0" xfId="1" applyNumberFormat="1" applyFont="1" applyBorder="1" applyProtection="1"/>
    <xf numFmtId="0" fontId="14" fillId="0" borderId="0" xfId="0" applyFont="1"/>
    <xf numFmtId="167" fontId="8" fillId="0" borderId="0" xfId="1" applyNumberFormat="1" applyFont="1" applyFill="1" applyBorder="1" applyProtection="1"/>
    <xf numFmtId="166" fontId="8" fillId="0" borderId="0" xfId="1" applyNumberFormat="1" applyFont="1" applyFill="1" applyBorder="1" applyProtection="1"/>
    <xf numFmtId="0" fontId="8" fillId="7" borderId="0" xfId="0" applyFont="1" applyFill="1" applyBorder="1"/>
    <xf numFmtId="0" fontId="8" fillId="7" borderId="7" xfId="0" applyFont="1" applyFill="1" applyBorder="1"/>
    <xf numFmtId="167" fontId="8" fillId="7" borderId="0" xfId="1" applyNumberFormat="1" applyFont="1" applyFill="1" applyBorder="1" applyProtection="1"/>
    <xf numFmtId="0" fontId="7" fillId="7" borderId="7" xfId="0" applyFont="1" applyFill="1" applyBorder="1"/>
    <xf numFmtId="167" fontId="7" fillId="7" borderId="0" xfId="1" applyNumberFormat="1" applyFont="1" applyFill="1" applyBorder="1" applyAlignment="1">
      <alignment horizontal="right"/>
    </xf>
    <xf numFmtId="167" fontId="8" fillId="7" borderId="0" xfId="1" applyNumberFormat="1" applyFont="1" applyFill="1" applyBorder="1" applyAlignment="1">
      <alignment horizontal="right"/>
    </xf>
    <xf numFmtId="0" fontId="7" fillId="0" borderId="8" xfId="0" applyFont="1" applyBorder="1"/>
    <xf numFmtId="0" fontId="8" fillId="0" borderId="8" xfId="0" applyFont="1" applyBorder="1"/>
    <xf numFmtId="0" fontId="8" fillId="0" borderId="9" xfId="0" applyFont="1" applyBorder="1"/>
    <xf numFmtId="167" fontId="7" fillId="0" borderId="8" xfId="1" applyNumberFormat="1" applyFont="1" applyBorder="1"/>
    <xf numFmtId="0" fontId="15" fillId="0" borderId="0" xfId="3" applyFont="1" applyFill="1" applyBorder="1"/>
    <xf numFmtId="167" fontId="5" fillId="0" borderId="0" xfId="1" applyNumberFormat="1" applyFont="1"/>
    <xf numFmtId="167" fontId="8" fillId="0" borderId="0" xfId="1" applyNumberFormat="1" applyFont="1"/>
    <xf numFmtId="0" fontId="15" fillId="8" borderId="0" xfId="3" applyFont="1" applyFill="1" applyBorder="1"/>
    <xf numFmtId="167" fontId="10" fillId="0" borderId="0" xfId="3" applyNumberFormat="1" applyFont="1" applyFill="1" applyBorder="1"/>
    <xf numFmtId="164" fontId="7" fillId="0" borderId="0" xfId="3" applyNumberFormat="1" applyFont="1" applyBorder="1" applyAlignment="1" applyProtection="1">
      <alignment horizontal="left"/>
    </xf>
    <xf numFmtId="0" fontId="5" fillId="5" borderId="0" xfId="3" applyFont="1" applyFill="1" applyBorder="1"/>
    <xf numFmtId="0" fontId="8" fillId="5" borderId="0" xfId="0" applyFont="1" applyFill="1"/>
    <xf numFmtId="166" fontId="5" fillId="5" borderId="0" xfId="1" applyNumberFormat="1" applyFont="1" applyFill="1" applyBorder="1"/>
    <xf numFmtId="0" fontId="8" fillId="6" borderId="0" xfId="0" applyFont="1" applyFill="1"/>
    <xf numFmtId="165" fontId="8" fillId="6" borderId="0" xfId="1" applyNumberFormat="1" applyFont="1" applyFill="1"/>
    <xf numFmtId="0" fontId="8" fillId="0" borderId="0" xfId="0" applyFont="1" applyAlignment="1">
      <alignment horizontal="left" indent="2"/>
    </xf>
    <xf numFmtId="15" fontId="7" fillId="0" borderId="0" xfId="0" applyNumberFormat="1" applyFont="1" applyFill="1" applyBorder="1"/>
    <xf numFmtId="0" fontId="16" fillId="0" borderId="0" xfId="0" applyFont="1" applyFill="1" applyBorder="1"/>
    <xf numFmtId="168" fontId="8" fillId="0" borderId="0" xfId="2" applyNumberFormat="1" applyFont="1" applyFill="1" applyBorder="1"/>
    <xf numFmtId="166" fontId="17" fillId="0" borderId="0" xfId="1" applyNumberFormat="1" applyFont="1" applyBorder="1"/>
    <xf numFmtId="164" fontId="7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Border="1" applyAlignment="1">
      <alignment horizontal="centerContinuous"/>
    </xf>
    <xf numFmtId="168" fontId="8" fillId="0" borderId="0" xfId="2" applyNumberFormat="1" applyFont="1"/>
    <xf numFmtId="168" fontId="11" fillId="0" borderId="0" xfId="2" applyNumberFormat="1" applyFont="1" applyFill="1" applyBorder="1"/>
    <xf numFmtId="164" fontId="18" fillId="0" borderId="0" xfId="0" applyNumberFormat="1" applyFont="1" applyBorder="1" applyAlignment="1" applyProtection="1">
      <alignment horizontal="left"/>
    </xf>
    <xf numFmtId="164" fontId="18" fillId="0" borderId="0" xfId="0" applyNumberFormat="1" applyFont="1" applyBorder="1" applyAlignment="1" applyProtection="1">
      <alignment horizontal="centerContinuous"/>
    </xf>
    <xf numFmtId="0" fontId="16" fillId="0" borderId="0" xfId="0" applyFont="1" applyBorder="1" applyAlignment="1">
      <alignment horizontal="centerContinuous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vertical="center"/>
    </xf>
    <xf numFmtId="164" fontId="7" fillId="2" borderId="2" xfId="0" applyNumberFormat="1" applyFont="1" applyFill="1" applyBorder="1" applyAlignment="1" applyProtection="1">
      <alignment vertical="center"/>
    </xf>
    <xf numFmtId="0" fontId="7" fillId="2" borderId="3" xfId="0" applyFont="1" applyFill="1" applyBorder="1"/>
    <xf numFmtId="43" fontId="7" fillId="3" borderId="3" xfId="1" applyFont="1" applyFill="1" applyBorder="1" applyAlignment="1">
      <alignment horizontal="center"/>
    </xf>
    <xf numFmtId="43" fontId="7" fillId="3" borderId="3" xfId="1" applyFont="1" applyFill="1" applyBorder="1"/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2" fontId="7" fillId="2" borderId="4" xfId="3" applyNumberFormat="1" applyFont="1" applyFill="1" applyBorder="1" applyAlignment="1"/>
    <xf numFmtId="2" fontId="7" fillId="3" borderId="4" xfId="3" applyNumberFormat="1" applyFont="1" applyFill="1" applyBorder="1" applyAlignment="1"/>
    <xf numFmtId="168" fontId="8" fillId="0" borderId="0" xfId="2" applyNumberFormat="1" applyFont="1" applyBorder="1"/>
    <xf numFmtId="168" fontId="10" fillId="0" borderId="0" xfId="2" applyNumberFormat="1" applyFont="1" applyBorder="1" applyProtection="1"/>
    <xf numFmtId="0" fontId="7" fillId="0" borderId="0" xfId="0" applyFont="1"/>
    <xf numFmtId="168" fontId="8" fillId="0" borderId="0" xfId="2" applyNumberFormat="1" applyFont="1" applyBorder="1" applyProtection="1"/>
    <xf numFmtId="164" fontId="7" fillId="5" borderId="0" xfId="0" applyNumberFormat="1" applyFont="1" applyFill="1" applyBorder="1" applyAlignment="1" applyProtection="1">
      <alignment horizontal="left"/>
    </xf>
    <xf numFmtId="168" fontId="7" fillId="5" borderId="0" xfId="2" applyNumberFormat="1" applyFont="1" applyFill="1" applyBorder="1" applyProtection="1"/>
    <xf numFmtId="0" fontId="8" fillId="6" borderId="0" xfId="0" applyFont="1" applyFill="1" applyBorder="1"/>
    <xf numFmtId="168" fontId="7" fillId="6" borderId="0" xfId="2" applyNumberFormat="1" applyFont="1" applyFill="1" applyBorder="1" applyProtection="1"/>
    <xf numFmtId="164" fontId="8" fillId="6" borderId="0" xfId="0" applyNumberFormat="1" applyFont="1" applyFill="1" applyBorder="1" applyAlignment="1" applyProtection="1">
      <alignment horizontal="left"/>
    </xf>
    <xf numFmtId="168" fontId="8" fillId="6" borderId="0" xfId="2" applyNumberFormat="1" applyFont="1" applyFill="1" applyBorder="1" applyProtection="1"/>
    <xf numFmtId="0" fontId="8" fillId="9" borderId="0" xfId="0" applyFont="1" applyFill="1" applyBorder="1"/>
    <xf numFmtId="164" fontId="7" fillId="9" borderId="0" xfId="0" applyNumberFormat="1" applyFont="1" applyFill="1" applyBorder="1" applyAlignment="1" applyProtection="1">
      <alignment horizontal="left"/>
    </xf>
    <xf numFmtId="168" fontId="7" fillId="9" borderId="0" xfId="2" applyNumberFormat="1" applyFont="1" applyFill="1" applyBorder="1" applyProtection="1"/>
    <xf numFmtId="168" fontId="10" fillId="5" borderId="0" xfId="2" applyNumberFormat="1" applyFont="1" applyFill="1" applyBorder="1" applyProtection="1"/>
    <xf numFmtId="168" fontId="10" fillId="7" borderId="0" xfId="2" applyNumberFormat="1" applyFont="1" applyFill="1" applyBorder="1" applyProtection="1"/>
    <xf numFmtId="168" fontId="10" fillId="0" borderId="0" xfId="2" applyNumberFormat="1" applyFont="1" applyFill="1" applyBorder="1" applyProtection="1"/>
    <xf numFmtId="0" fontId="7" fillId="4" borderId="0" xfId="0" applyFont="1" applyFill="1" applyBorder="1"/>
    <xf numFmtId="0" fontId="11" fillId="0" borderId="0" xfId="0" applyFont="1"/>
    <xf numFmtId="168" fontId="7" fillId="0" borderId="0" xfId="2" applyNumberFormat="1" applyFont="1" applyFill="1" applyBorder="1" applyProtection="1"/>
    <xf numFmtId="0" fontId="10" fillId="5" borderId="0" xfId="0" applyFont="1" applyFill="1" applyBorder="1"/>
    <xf numFmtId="0" fontId="10" fillId="6" borderId="0" xfId="0" applyFont="1" applyFill="1" applyBorder="1" applyAlignment="1">
      <alignment horizontal="left" indent="2"/>
    </xf>
    <xf numFmtId="0" fontId="10" fillId="6" borderId="0" xfId="0" applyFont="1" applyFill="1" applyBorder="1"/>
    <xf numFmtId="168" fontId="10" fillId="6" borderId="0" xfId="2" applyNumberFormat="1" applyFont="1" applyFill="1" applyBorder="1" applyProtection="1"/>
    <xf numFmtId="168" fontId="13" fillId="0" borderId="0" xfId="2" applyNumberFormat="1" applyFont="1" applyFill="1" applyBorder="1" applyProtection="1"/>
    <xf numFmtId="165" fontId="7" fillId="7" borderId="0" xfId="1" applyNumberFormat="1" applyFont="1" applyFill="1" applyBorder="1"/>
    <xf numFmtId="168" fontId="8" fillId="7" borderId="0" xfId="2" applyNumberFormat="1" applyFont="1" applyFill="1" applyBorder="1"/>
    <xf numFmtId="165" fontId="8" fillId="7" borderId="0" xfId="1" applyNumberFormat="1" applyFont="1" applyFill="1" applyBorder="1"/>
    <xf numFmtId="0" fontId="8" fillId="0" borderId="4" xfId="0" applyFont="1" applyBorder="1"/>
    <xf numFmtId="0" fontId="7" fillId="0" borderId="4" xfId="0" applyFont="1" applyBorder="1" applyAlignment="1"/>
    <xf numFmtId="165" fontId="7" fillId="0" borderId="4" xfId="1" applyNumberFormat="1" applyFont="1" applyBorder="1"/>
    <xf numFmtId="0" fontId="7" fillId="0" borderId="0" xfId="0" applyFont="1" applyBorder="1" applyAlignment="1"/>
    <xf numFmtId="0" fontId="7" fillId="8" borderId="0" xfId="0" applyFont="1" applyFill="1" applyBorder="1" applyAlignment="1"/>
    <xf numFmtId="0" fontId="8" fillId="0" borderId="0" xfId="0" applyFont="1" applyBorder="1" applyAlignment="1"/>
    <xf numFmtId="165" fontId="7" fillId="0" borderId="0" xfId="1" applyNumberFormat="1" applyFont="1" applyBorder="1"/>
    <xf numFmtId="171" fontId="7" fillId="0" borderId="0" xfId="1" applyNumberFormat="1" applyFont="1" applyBorder="1"/>
    <xf numFmtId="0" fontId="6" fillId="0" borderId="0" xfId="0" applyFont="1" applyBorder="1"/>
    <xf numFmtId="0" fontId="4" fillId="0" borderId="0" xfId="0" applyFont="1" applyBorder="1"/>
    <xf numFmtId="0" fontId="7" fillId="6" borderId="0" xfId="0" applyFont="1" applyFill="1" applyBorder="1" applyAlignment="1">
      <alignment horizontal="left" indent="2"/>
    </xf>
    <xf numFmtId="0" fontId="7" fillId="6" borderId="0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left" vertical="center" indent="2"/>
    </xf>
    <xf numFmtId="0" fontId="19" fillId="6" borderId="4" xfId="0" applyFont="1" applyFill="1" applyBorder="1"/>
    <xf numFmtId="0" fontId="20" fillId="6" borderId="4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left"/>
    </xf>
    <xf numFmtId="0" fontId="3" fillId="10" borderId="0" xfId="0" applyFont="1" applyFill="1" applyBorder="1"/>
    <xf numFmtId="165" fontId="3" fillId="10" borderId="0" xfId="1" applyNumberFormat="1" applyFont="1" applyFill="1" applyBorder="1"/>
    <xf numFmtId="0" fontId="7" fillId="6" borderId="0" xfId="0" applyFont="1" applyFill="1" applyBorder="1" applyAlignment="1">
      <alignment horizontal="left" vertical="center" indent="2"/>
    </xf>
    <xf numFmtId="0" fontId="19" fillId="6" borderId="0" xfId="0" applyFont="1" applyFill="1" applyBorder="1"/>
    <xf numFmtId="0" fontId="20" fillId="6" borderId="0" xfId="0" applyFont="1" applyFill="1" applyBorder="1" applyAlignment="1">
      <alignment horizontal="center"/>
    </xf>
    <xf numFmtId="0" fontId="5" fillId="0" borderId="0" xfId="0" applyFont="1" applyBorder="1"/>
    <xf numFmtId="165" fontId="5" fillId="0" borderId="0" xfId="1" applyNumberFormat="1" applyFont="1" applyBorder="1"/>
    <xf numFmtId="0" fontId="9" fillId="7" borderId="0" xfId="0" applyFont="1" applyFill="1" applyBorder="1" applyAlignment="1">
      <alignment horizontal="left" vertical="center" indent="1"/>
    </xf>
    <xf numFmtId="0" fontId="9" fillId="7" borderId="0" xfId="0" applyFont="1" applyFill="1" applyBorder="1"/>
    <xf numFmtId="0" fontId="9" fillId="7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6" borderId="0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indent="2"/>
    </xf>
    <xf numFmtId="168" fontId="7" fillId="6" borderId="0" xfId="2" applyNumberFormat="1" applyFont="1" applyFill="1"/>
    <xf numFmtId="9" fontId="8" fillId="0" borderId="0" xfId="2" applyFont="1"/>
    <xf numFmtId="0" fontId="7" fillId="0" borderId="0" xfId="0" applyFont="1" applyAlignment="1">
      <alignment horizontal="left" indent="2"/>
    </xf>
    <xf numFmtId="168" fontId="7" fillId="0" borderId="0" xfId="2" applyNumberFormat="1" applyFont="1"/>
  </cellXfs>
  <cellStyles count="5">
    <cellStyle name="Millares" xfId="1" builtinId="3"/>
    <cellStyle name="Millares 12" xfId="4"/>
    <cellStyle name="Normal" xfId="0" builtinId="0"/>
    <cellStyle name="Normal_proygcc2131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min.garcia/Desktop/MFMLP2018/Copia%20de%20Proyec-spnf-2017-2028-Esc.%20Activo-Pto.%202019-V-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 y ajuste"/>
      <sheetName val="supuestos"/>
      <sheetName val="IT MillUS$"/>
      <sheetName val="Detalle Gts"/>
      <sheetName val="SPNF"/>
      <sheetName val="PROYGCC"/>
      <sheetName val="DGICP"/>
      <sheetName val="Nvos.Bonos"/>
      <sheetName val="PROYRGG"/>
      <sheetName val="PROYEPNF"/>
      <sheetName val="TRANSFERENCIAS"/>
      <sheetName val="Distrib. CESP"/>
      <sheetName val="Gastos GOES"/>
      <sheetName val="resumen detallado"/>
      <sheetName val="Hoja11"/>
      <sheetName val="Desembolsos"/>
      <sheetName val="Servicio"/>
      <sheetName val="F y U"/>
      <sheetName val="RESUMEN"/>
      <sheetName val="Variaciones %"/>
      <sheetName val="emisiones"/>
      <sheetName val="Perfil de financ."/>
      <sheetName val="Regidez del Pto."/>
      <sheetName val="Hoja7"/>
      <sheetName val="Hoja8"/>
      <sheetName val="Hoja4"/>
      <sheetName val="Hoja5"/>
      <sheetName val="Hoja3"/>
      <sheetName val="Hoja9"/>
      <sheetName val="Hoja6"/>
      <sheetName val="Hoja1"/>
      <sheetName val="DEUDA TOTAL"/>
      <sheetName val="proy. población"/>
      <sheetName val="Hoja2"/>
    </sheetNames>
    <sheetDataSet>
      <sheetData sheetId="0" refreshError="1"/>
      <sheetData sheetId="1" refreshError="1">
        <row r="15">
          <cell r="U15">
            <v>2.3199999999999998E-2</v>
          </cell>
          <cell r="V15">
            <v>2.5399999999999999E-2</v>
          </cell>
          <cell r="W15">
            <v>2.5999999999999999E-2</v>
          </cell>
          <cell r="X15">
            <v>2.4400000000000002E-2</v>
          </cell>
          <cell r="Y15">
            <v>2.4500000000000001E-2</v>
          </cell>
          <cell r="Z15">
            <v>2.46E-2</v>
          </cell>
          <cell r="AA15">
            <v>2.5000000000000001E-2</v>
          </cell>
          <cell r="AB15">
            <v>2.5000000000000001E-2</v>
          </cell>
          <cell r="AC15">
            <v>2.5000000000000001E-2</v>
          </cell>
          <cell r="AD15">
            <v>2.5000000000000001E-2</v>
          </cell>
          <cell r="AE15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">
          <cell r="K8">
            <v>700.2</v>
          </cell>
          <cell r="L8">
            <v>800</v>
          </cell>
          <cell r="M8">
            <v>400</v>
          </cell>
          <cell r="N8">
            <v>300</v>
          </cell>
          <cell r="O8">
            <v>300</v>
          </cell>
          <cell r="P8">
            <v>300</v>
          </cell>
          <cell r="Q8">
            <v>300</v>
          </cell>
          <cell r="R8">
            <v>300</v>
          </cell>
          <cell r="S8">
            <v>300</v>
          </cell>
          <cell r="T8">
            <v>300</v>
          </cell>
          <cell r="U8">
            <v>300</v>
          </cell>
        </row>
        <row r="41">
          <cell r="K41">
            <v>12717.2</v>
          </cell>
        </row>
        <row r="46">
          <cell r="K46">
            <v>17290.77</v>
          </cell>
        </row>
        <row r="47">
          <cell r="L47">
            <v>4924.6620329325451</v>
          </cell>
          <cell r="M47">
            <v>5353.4118999020266</v>
          </cell>
          <cell r="N47">
            <v>5782.0829005611758</v>
          </cell>
          <cell r="O47">
            <v>6113.4494895213611</v>
          </cell>
          <cell r="P47">
            <v>6283.1381772055429</v>
          </cell>
          <cell r="Q47">
            <v>6381.301616163073</v>
          </cell>
          <cell r="R47">
            <v>6474.2599890999372</v>
          </cell>
          <cell r="S47">
            <v>6560.4537958091432</v>
          </cell>
          <cell r="T47">
            <v>6639.2093340456458</v>
          </cell>
          <cell r="U47">
            <v>6708.0083928699542</v>
          </cell>
          <cell r="V47">
            <v>6764.8764401741046</v>
          </cell>
        </row>
        <row r="52">
          <cell r="L52">
            <v>1727.6665180605019</v>
          </cell>
          <cell r="M52">
            <v>1821.5184748483318</v>
          </cell>
          <cell r="N52">
            <v>1908.2019960302187</v>
          </cell>
          <cell r="O52">
            <v>1992.8427741310772</v>
          </cell>
          <cell r="P52">
            <v>2101.3248923704018</v>
          </cell>
          <cell r="Q52">
            <v>2247.7580669244726</v>
          </cell>
          <cell r="R52">
            <v>2378.9138229265768</v>
          </cell>
          <cell r="S52">
            <v>2492.3074871873332</v>
          </cell>
          <cell r="T52">
            <v>2594.1812708277807</v>
          </cell>
          <cell r="U52">
            <v>2684.3651668726834</v>
          </cell>
          <cell r="V52">
            <v>2759.3400020672311</v>
          </cell>
        </row>
        <row r="87">
          <cell r="K87">
            <v>4573.57</v>
          </cell>
        </row>
        <row r="88">
          <cell r="K88">
            <v>1650.9999999999998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58"/>
  <sheetViews>
    <sheetView tabSelected="1" workbookViewId="0">
      <selection sqref="A1:S1"/>
    </sheetView>
  </sheetViews>
  <sheetFormatPr baseColWidth="10" defaultColWidth="11.42578125" defaultRowHeight="15" x14ac:dyDescent="0.25"/>
  <cols>
    <col min="1" max="1" width="5.140625" style="16" customWidth="1"/>
    <col min="2" max="2" width="10" style="16" customWidth="1"/>
    <col min="3" max="3" width="16.85546875" style="16" customWidth="1"/>
    <col min="4" max="4" width="8.140625" style="16" customWidth="1"/>
    <col min="5" max="5" width="16.7109375" style="16" customWidth="1"/>
    <col min="6" max="6" width="5.42578125" style="16" customWidth="1"/>
    <col min="7" max="7" width="14.5703125" style="16" customWidth="1"/>
    <col min="8" max="8" width="10.42578125" style="16" customWidth="1"/>
    <col min="9" max="9" width="11.140625" style="16" customWidth="1"/>
    <col min="10" max="11" width="11.28515625" style="16" customWidth="1"/>
    <col min="12" max="12" width="11" style="16" customWidth="1"/>
    <col min="13" max="19" width="10.85546875" style="16" customWidth="1"/>
    <col min="20" max="194" width="11.42578125" style="16"/>
    <col min="195" max="195" width="5.140625" style="16" customWidth="1"/>
    <col min="196" max="196" width="10" style="16" customWidth="1"/>
    <col min="197" max="197" width="16.85546875" style="16" customWidth="1"/>
    <col min="198" max="198" width="8.140625" style="16" customWidth="1"/>
    <col min="199" max="199" width="16.7109375" style="16" customWidth="1"/>
    <col min="200" max="200" width="5.42578125" style="16" customWidth="1"/>
    <col min="201" max="201" width="14.5703125" style="16" customWidth="1"/>
    <col min="202" max="204" width="11.28515625" style="16" customWidth="1"/>
    <col min="205" max="205" width="12" style="16" customWidth="1"/>
    <col min="206" max="209" width="11.28515625" style="16" customWidth="1"/>
    <col min="210" max="210" width="9" style="16" customWidth="1"/>
    <col min="211" max="211" width="16.140625" style="16" customWidth="1"/>
    <col min="212" max="216" width="10.5703125" style="16" customWidth="1"/>
    <col min="217" max="217" width="10.7109375" style="16" customWidth="1"/>
    <col min="218" max="219" width="10.42578125" style="16" customWidth="1"/>
    <col min="220" max="220" width="11.140625" style="16" customWidth="1"/>
    <col min="221" max="222" width="11.28515625" style="16" customWidth="1"/>
    <col min="223" max="223" width="11" style="16" customWidth="1"/>
    <col min="224" max="230" width="10.85546875" style="16" customWidth="1"/>
    <col min="231" max="231" width="5.42578125" style="16" customWidth="1"/>
    <col min="232" max="232" width="20.28515625" style="16" customWidth="1"/>
    <col min="233" max="233" width="13.85546875" style="16" customWidth="1"/>
    <col min="234" max="236" width="11.42578125" style="16" customWidth="1"/>
    <col min="237" max="237" width="13.5703125" style="16" customWidth="1"/>
    <col min="238" max="450" width="11.42578125" style="16"/>
    <col min="451" max="451" width="5.140625" style="16" customWidth="1"/>
    <col min="452" max="452" width="10" style="16" customWidth="1"/>
    <col min="453" max="453" width="16.85546875" style="16" customWidth="1"/>
    <col min="454" max="454" width="8.140625" style="16" customWidth="1"/>
    <col min="455" max="455" width="16.7109375" style="16" customWidth="1"/>
    <col min="456" max="456" width="5.42578125" style="16" customWidth="1"/>
    <col min="457" max="457" width="14.5703125" style="16" customWidth="1"/>
    <col min="458" max="460" width="11.28515625" style="16" customWidth="1"/>
    <col min="461" max="461" width="12" style="16" customWidth="1"/>
    <col min="462" max="465" width="11.28515625" style="16" customWidth="1"/>
    <col min="466" max="466" width="9" style="16" customWidth="1"/>
    <col min="467" max="467" width="16.140625" style="16" customWidth="1"/>
    <col min="468" max="472" width="10.5703125" style="16" customWidth="1"/>
    <col min="473" max="473" width="10.7109375" style="16" customWidth="1"/>
    <col min="474" max="475" width="10.42578125" style="16" customWidth="1"/>
    <col min="476" max="476" width="11.140625" style="16" customWidth="1"/>
    <col min="477" max="478" width="11.28515625" style="16" customWidth="1"/>
    <col min="479" max="479" width="11" style="16" customWidth="1"/>
    <col min="480" max="486" width="10.85546875" style="16" customWidth="1"/>
    <col min="487" max="487" width="5.42578125" style="16" customWidth="1"/>
    <col min="488" max="488" width="20.28515625" style="16" customWidth="1"/>
    <col min="489" max="489" width="13.85546875" style="16" customWidth="1"/>
    <col min="490" max="492" width="11.42578125" style="16" customWidth="1"/>
    <col min="493" max="493" width="13.5703125" style="16" customWidth="1"/>
    <col min="494" max="706" width="11.42578125" style="16"/>
    <col min="707" max="707" width="5.140625" style="16" customWidth="1"/>
    <col min="708" max="708" width="10" style="16" customWidth="1"/>
    <col min="709" max="709" width="16.85546875" style="16" customWidth="1"/>
    <col min="710" max="710" width="8.140625" style="16" customWidth="1"/>
    <col min="711" max="711" width="16.7109375" style="16" customWidth="1"/>
    <col min="712" max="712" width="5.42578125" style="16" customWidth="1"/>
    <col min="713" max="713" width="14.5703125" style="16" customWidth="1"/>
    <col min="714" max="716" width="11.28515625" style="16" customWidth="1"/>
    <col min="717" max="717" width="12" style="16" customWidth="1"/>
    <col min="718" max="721" width="11.28515625" style="16" customWidth="1"/>
    <col min="722" max="722" width="9" style="16" customWidth="1"/>
    <col min="723" max="723" width="16.140625" style="16" customWidth="1"/>
    <col min="724" max="728" width="10.5703125" style="16" customWidth="1"/>
    <col min="729" max="729" width="10.7109375" style="16" customWidth="1"/>
    <col min="730" max="731" width="10.42578125" style="16" customWidth="1"/>
    <col min="732" max="732" width="11.140625" style="16" customWidth="1"/>
    <col min="733" max="734" width="11.28515625" style="16" customWidth="1"/>
    <col min="735" max="735" width="11" style="16" customWidth="1"/>
    <col min="736" max="742" width="10.85546875" style="16" customWidth="1"/>
    <col min="743" max="743" width="5.42578125" style="16" customWidth="1"/>
    <col min="744" max="744" width="20.28515625" style="16" customWidth="1"/>
    <col min="745" max="745" width="13.85546875" style="16" customWidth="1"/>
    <col min="746" max="748" width="11.42578125" style="16" customWidth="1"/>
    <col min="749" max="749" width="13.5703125" style="16" customWidth="1"/>
    <col min="750" max="962" width="11.42578125" style="16"/>
    <col min="963" max="963" width="5.140625" style="16" customWidth="1"/>
    <col min="964" max="964" width="10" style="16" customWidth="1"/>
    <col min="965" max="965" width="16.85546875" style="16" customWidth="1"/>
    <col min="966" max="966" width="8.140625" style="16" customWidth="1"/>
    <col min="967" max="967" width="16.7109375" style="16" customWidth="1"/>
    <col min="968" max="968" width="5.42578125" style="16" customWidth="1"/>
    <col min="969" max="969" width="14.5703125" style="16" customWidth="1"/>
    <col min="970" max="972" width="11.28515625" style="16" customWidth="1"/>
    <col min="973" max="973" width="12" style="16" customWidth="1"/>
    <col min="974" max="977" width="11.28515625" style="16" customWidth="1"/>
    <col min="978" max="978" width="9" style="16" customWidth="1"/>
    <col min="979" max="979" width="16.140625" style="16" customWidth="1"/>
    <col min="980" max="984" width="10.5703125" style="16" customWidth="1"/>
    <col min="985" max="985" width="10.7109375" style="16" customWidth="1"/>
    <col min="986" max="987" width="10.42578125" style="16" customWidth="1"/>
    <col min="988" max="988" width="11.140625" style="16" customWidth="1"/>
    <col min="989" max="990" width="11.28515625" style="16" customWidth="1"/>
    <col min="991" max="991" width="11" style="16" customWidth="1"/>
    <col min="992" max="998" width="10.85546875" style="16" customWidth="1"/>
    <col min="999" max="999" width="5.42578125" style="16" customWidth="1"/>
    <col min="1000" max="1000" width="20.28515625" style="16" customWidth="1"/>
    <col min="1001" max="1001" width="13.85546875" style="16" customWidth="1"/>
    <col min="1002" max="1004" width="11.42578125" style="16" customWidth="1"/>
    <col min="1005" max="1005" width="13.5703125" style="16" customWidth="1"/>
    <col min="1006" max="1218" width="11.42578125" style="16"/>
    <col min="1219" max="1219" width="5.140625" style="16" customWidth="1"/>
    <col min="1220" max="1220" width="10" style="16" customWidth="1"/>
    <col min="1221" max="1221" width="16.85546875" style="16" customWidth="1"/>
    <col min="1222" max="1222" width="8.140625" style="16" customWidth="1"/>
    <col min="1223" max="1223" width="16.7109375" style="16" customWidth="1"/>
    <col min="1224" max="1224" width="5.42578125" style="16" customWidth="1"/>
    <col min="1225" max="1225" width="14.5703125" style="16" customWidth="1"/>
    <col min="1226" max="1228" width="11.28515625" style="16" customWidth="1"/>
    <col min="1229" max="1229" width="12" style="16" customWidth="1"/>
    <col min="1230" max="1233" width="11.28515625" style="16" customWidth="1"/>
    <col min="1234" max="1234" width="9" style="16" customWidth="1"/>
    <col min="1235" max="1235" width="16.140625" style="16" customWidth="1"/>
    <col min="1236" max="1240" width="10.5703125" style="16" customWidth="1"/>
    <col min="1241" max="1241" width="10.7109375" style="16" customWidth="1"/>
    <col min="1242" max="1243" width="10.42578125" style="16" customWidth="1"/>
    <col min="1244" max="1244" width="11.140625" style="16" customWidth="1"/>
    <col min="1245" max="1246" width="11.28515625" style="16" customWidth="1"/>
    <col min="1247" max="1247" width="11" style="16" customWidth="1"/>
    <col min="1248" max="1254" width="10.85546875" style="16" customWidth="1"/>
    <col min="1255" max="1255" width="5.42578125" style="16" customWidth="1"/>
    <col min="1256" max="1256" width="20.28515625" style="16" customWidth="1"/>
    <col min="1257" max="1257" width="13.85546875" style="16" customWidth="1"/>
    <col min="1258" max="1260" width="11.42578125" style="16" customWidth="1"/>
    <col min="1261" max="1261" width="13.5703125" style="16" customWidth="1"/>
    <col min="1262" max="1474" width="11.42578125" style="16"/>
    <col min="1475" max="1475" width="5.140625" style="16" customWidth="1"/>
    <col min="1476" max="1476" width="10" style="16" customWidth="1"/>
    <col min="1477" max="1477" width="16.85546875" style="16" customWidth="1"/>
    <col min="1478" max="1478" width="8.140625" style="16" customWidth="1"/>
    <col min="1479" max="1479" width="16.7109375" style="16" customWidth="1"/>
    <col min="1480" max="1480" width="5.42578125" style="16" customWidth="1"/>
    <col min="1481" max="1481" width="14.5703125" style="16" customWidth="1"/>
    <col min="1482" max="1484" width="11.28515625" style="16" customWidth="1"/>
    <col min="1485" max="1485" width="12" style="16" customWidth="1"/>
    <col min="1486" max="1489" width="11.28515625" style="16" customWidth="1"/>
    <col min="1490" max="1490" width="9" style="16" customWidth="1"/>
    <col min="1491" max="1491" width="16.140625" style="16" customWidth="1"/>
    <col min="1492" max="1496" width="10.5703125" style="16" customWidth="1"/>
    <col min="1497" max="1497" width="10.7109375" style="16" customWidth="1"/>
    <col min="1498" max="1499" width="10.42578125" style="16" customWidth="1"/>
    <col min="1500" max="1500" width="11.140625" style="16" customWidth="1"/>
    <col min="1501" max="1502" width="11.28515625" style="16" customWidth="1"/>
    <col min="1503" max="1503" width="11" style="16" customWidth="1"/>
    <col min="1504" max="1510" width="10.85546875" style="16" customWidth="1"/>
    <col min="1511" max="1511" width="5.42578125" style="16" customWidth="1"/>
    <col min="1512" max="1512" width="20.28515625" style="16" customWidth="1"/>
    <col min="1513" max="1513" width="13.85546875" style="16" customWidth="1"/>
    <col min="1514" max="1516" width="11.42578125" style="16" customWidth="1"/>
    <col min="1517" max="1517" width="13.5703125" style="16" customWidth="1"/>
    <col min="1518" max="1730" width="11.42578125" style="16"/>
    <col min="1731" max="1731" width="5.140625" style="16" customWidth="1"/>
    <col min="1732" max="1732" width="10" style="16" customWidth="1"/>
    <col min="1733" max="1733" width="16.85546875" style="16" customWidth="1"/>
    <col min="1734" max="1734" width="8.140625" style="16" customWidth="1"/>
    <col min="1735" max="1735" width="16.7109375" style="16" customWidth="1"/>
    <col min="1736" max="1736" width="5.42578125" style="16" customWidth="1"/>
    <col min="1737" max="1737" width="14.5703125" style="16" customWidth="1"/>
    <col min="1738" max="1740" width="11.28515625" style="16" customWidth="1"/>
    <col min="1741" max="1741" width="12" style="16" customWidth="1"/>
    <col min="1742" max="1745" width="11.28515625" style="16" customWidth="1"/>
    <col min="1746" max="1746" width="9" style="16" customWidth="1"/>
    <col min="1747" max="1747" width="16.140625" style="16" customWidth="1"/>
    <col min="1748" max="1752" width="10.5703125" style="16" customWidth="1"/>
    <col min="1753" max="1753" width="10.7109375" style="16" customWidth="1"/>
    <col min="1754" max="1755" width="10.42578125" style="16" customWidth="1"/>
    <col min="1756" max="1756" width="11.140625" style="16" customWidth="1"/>
    <col min="1757" max="1758" width="11.28515625" style="16" customWidth="1"/>
    <col min="1759" max="1759" width="11" style="16" customWidth="1"/>
    <col min="1760" max="1766" width="10.85546875" style="16" customWidth="1"/>
    <col min="1767" max="1767" width="5.42578125" style="16" customWidth="1"/>
    <col min="1768" max="1768" width="20.28515625" style="16" customWidth="1"/>
    <col min="1769" max="1769" width="13.85546875" style="16" customWidth="1"/>
    <col min="1770" max="1772" width="11.42578125" style="16" customWidth="1"/>
    <col min="1773" max="1773" width="13.5703125" style="16" customWidth="1"/>
    <col min="1774" max="1986" width="11.42578125" style="16"/>
    <col min="1987" max="1987" width="5.140625" style="16" customWidth="1"/>
    <col min="1988" max="1988" width="10" style="16" customWidth="1"/>
    <col min="1989" max="1989" width="16.85546875" style="16" customWidth="1"/>
    <col min="1990" max="1990" width="8.140625" style="16" customWidth="1"/>
    <col min="1991" max="1991" width="16.7109375" style="16" customWidth="1"/>
    <col min="1992" max="1992" width="5.42578125" style="16" customWidth="1"/>
    <col min="1993" max="1993" width="14.5703125" style="16" customWidth="1"/>
    <col min="1994" max="1996" width="11.28515625" style="16" customWidth="1"/>
    <col min="1997" max="1997" width="12" style="16" customWidth="1"/>
    <col min="1998" max="2001" width="11.28515625" style="16" customWidth="1"/>
    <col min="2002" max="2002" width="9" style="16" customWidth="1"/>
    <col min="2003" max="2003" width="16.140625" style="16" customWidth="1"/>
    <col min="2004" max="2008" width="10.5703125" style="16" customWidth="1"/>
    <col min="2009" max="2009" width="10.7109375" style="16" customWidth="1"/>
    <col min="2010" max="2011" width="10.42578125" style="16" customWidth="1"/>
    <col min="2012" max="2012" width="11.140625" style="16" customWidth="1"/>
    <col min="2013" max="2014" width="11.28515625" style="16" customWidth="1"/>
    <col min="2015" max="2015" width="11" style="16" customWidth="1"/>
    <col min="2016" max="2022" width="10.85546875" style="16" customWidth="1"/>
    <col min="2023" max="2023" width="5.42578125" style="16" customWidth="1"/>
    <col min="2024" max="2024" width="20.28515625" style="16" customWidth="1"/>
    <col min="2025" max="2025" width="13.85546875" style="16" customWidth="1"/>
    <col min="2026" max="2028" width="11.42578125" style="16" customWidth="1"/>
    <col min="2029" max="2029" width="13.5703125" style="16" customWidth="1"/>
    <col min="2030" max="2242" width="11.42578125" style="16"/>
    <col min="2243" max="2243" width="5.140625" style="16" customWidth="1"/>
    <col min="2244" max="2244" width="10" style="16" customWidth="1"/>
    <col min="2245" max="2245" width="16.85546875" style="16" customWidth="1"/>
    <col min="2246" max="2246" width="8.140625" style="16" customWidth="1"/>
    <col min="2247" max="2247" width="16.7109375" style="16" customWidth="1"/>
    <col min="2248" max="2248" width="5.42578125" style="16" customWidth="1"/>
    <col min="2249" max="2249" width="14.5703125" style="16" customWidth="1"/>
    <col min="2250" max="2252" width="11.28515625" style="16" customWidth="1"/>
    <col min="2253" max="2253" width="12" style="16" customWidth="1"/>
    <col min="2254" max="2257" width="11.28515625" style="16" customWidth="1"/>
    <col min="2258" max="2258" width="9" style="16" customWidth="1"/>
    <col min="2259" max="2259" width="16.140625" style="16" customWidth="1"/>
    <col min="2260" max="2264" width="10.5703125" style="16" customWidth="1"/>
    <col min="2265" max="2265" width="10.7109375" style="16" customWidth="1"/>
    <col min="2266" max="2267" width="10.42578125" style="16" customWidth="1"/>
    <col min="2268" max="2268" width="11.140625" style="16" customWidth="1"/>
    <col min="2269" max="2270" width="11.28515625" style="16" customWidth="1"/>
    <col min="2271" max="2271" width="11" style="16" customWidth="1"/>
    <col min="2272" max="2278" width="10.85546875" style="16" customWidth="1"/>
    <col min="2279" max="2279" width="5.42578125" style="16" customWidth="1"/>
    <col min="2280" max="2280" width="20.28515625" style="16" customWidth="1"/>
    <col min="2281" max="2281" width="13.85546875" style="16" customWidth="1"/>
    <col min="2282" max="2284" width="11.42578125" style="16" customWidth="1"/>
    <col min="2285" max="2285" width="13.5703125" style="16" customWidth="1"/>
    <col min="2286" max="2498" width="11.42578125" style="16"/>
    <col min="2499" max="2499" width="5.140625" style="16" customWidth="1"/>
    <col min="2500" max="2500" width="10" style="16" customWidth="1"/>
    <col min="2501" max="2501" width="16.85546875" style="16" customWidth="1"/>
    <col min="2502" max="2502" width="8.140625" style="16" customWidth="1"/>
    <col min="2503" max="2503" width="16.7109375" style="16" customWidth="1"/>
    <col min="2504" max="2504" width="5.42578125" style="16" customWidth="1"/>
    <col min="2505" max="2505" width="14.5703125" style="16" customWidth="1"/>
    <col min="2506" max="2508" width="11.28515625" style="16" customWidth="1"/>
    <col min="2509" max="2509" width="12" style="16" customWidth="1"/>
    <col min="2510" max="2513" width="11.28515625" style="16" customWidth="1"/>
    <col min="2514" max="2514" width="9" style="16" customWidth="1"/>
    <col min="2515" max="2515" width="16.140625" style="16" customWidth="1"/>
    <col min="2516" max="2520" width="10.5703125" style="16" customWidth="1"/>
    <col min="2521" max="2521" width="10.7109375" style="16" customWidth="1"/>
    <col min="2522" max="2523" width="10.42578125" style="16" customWidth="1"/>
    <col min="2524" max="2524" width="11.140625" style="16" customWidth="1"/>
    <col min="2525" max="2526" width="11.28515625" style="16" customWidth="1"/>
    <col min="2527" max="2527" width="11" style="16" customWidth="1"/>
    <col min="2528" max="2534" width="10.85546875" style="16" customWidth="1"/>
    <col min="2535" max="2535" width="5.42578125" style="16" customWidth="1"/>
    <col min="2536" max="2536" width="20.28515625" style="16" customWidth="1"/>
    <col min="2537" max="2537" width="13.85546875" style="16" customWidth="1"/>
    <col min="2538" max="2540" width="11.42578125" style="16" customWidth="1"/>
    <col min="2541" max="2541" width="13.5703125" style="16" customWidth="1"/>
    <col min="2542" max="2754" width="11.42578125" style="16"/>
    <col min="2755" max="2755" width="5.140625" style="16" customWidth="1"/>
    <col min="2756" max="2756" width="10" style="16" customWidth="1"/>
    <col min="2757" max="2757" width="16.85546875" style="16" customWidth="1"/>
    <col min="2758" max="2758" width="8.140625" style="16" customWidth="1"/>
    <col min="2759" max="2759" width="16.7109375" style="16" customWidth="1"/>
    <col min="2760" max="2760" width="5.42578125" style="16" customWidth="1"/>
    <col min="2761" max="2761" width="14.5703125" style="16" customWidth="1"/>
    <col min="2762" max="2764" width="11.28515625" style="16" customWidth="1"/>
    <col min="2765" max="2765" width="12" style="16" customWidth="1"/>
    <col min="2766" max="2769" width="11.28515625" style="16" customWidth="1"/>
    <col min="2770" max="2770" width="9" style="16" customWidth="1"/>
    <col min="2771" max="2771" width="16.140625" style="16" customWidth="1"/>
    <col min="2772" max="2776" width="10.5703125" style="16" customWidth="1"/>
    <col min="2777" max="2777" width="10.7109375" style="16" customWidth="1"/>
    <col min="2778" max="2779" width="10.42578125" style="16" customWidth="1"/>
    <col min="2780" max="2780" width="11.140625" style="16" customWidth="1"/>
    <col min="2781" max="2782" width="11.28515625" style="16" customWidth="1"/>
    <col min="2783" max="2783" width="11" style="16" customWidth="1"/>
    <col min="2784" max="2790" width="10.85546875" style="16" customWidth="1"/>
    <col min="2791" max="2791" width="5.42578125" style="16" customWidth="1"/>
    <col min="2792" max="2792" width="20.28515625" style="16" customWidth="1"/>
    <col min="2793" max="2793" width="13.85546875" style="16" customWidth="1"/>
    <col min="2794" max="2796" width="11.42578125" style="16" customWidth="1"/>
    <col min="2797" max="2797" width="13.5703125" style="16" customWidth="1"/>
    <col min="2798" max="3010" width="11.42578125" style="16"/>
    <col min="3011" max="3011" width="5.140625" style="16" customWidth="1"/>
    <col min="3012" max="3012" width="10" style="16" customWidth="1"/>
    <col min="3013" max="3013" width="16.85546875" style="16" customWidth="1"/>
    <col min="3014" max="3014" width="8.140625" style="16" customWidth="1"/>
    <col min="3015" max="3015" width="16.7109375" style="16" customWidth="1"/>
    <col min="3016" max="3016" width="5.42578125" style="16" customWidth="1"/>
    <col min="3017" max="3017" width="14.5703125" style="16" customWidth="1"/>
    <col min="3018" max="3020" width="11.28515625" style="16" customWidth="1"/>
    <col min="3021" max="3021" width="12" style="16" customWidth="1"/>
    <col min="3022" max="3025" width="11.28515625" style="16" customWidth="1"/>
    <col min="3026" max="3026" width="9" style="16" customWidth="1"/>
    <col min="3027" max="3027" width="16.140625" style="16" customWidth="1"/>
    <col min="3028" max="3032" width="10.5703125" style="16" customWidth="1"/>
    <col min="3033" max="3033" width="10.7109375" style="16" customWidth="1"/>
    <col min="3034" max="3035" width="10.42578125" style="16" customWidth="1"/>
    <col min="3036" max="3036" width="11.140625" style="16" customWidth="1"/>
    <col min="3037" max="3038" width="11.28515625" style="16" customWidth="1"/>
    <col min="3039" max="3039" width="11" style="16" customWidth="1"/>
    <col min="3040" max="3046" width="10.85546875" style="16" customWidth="1"/>
    <col min="3047" max="3047" width="5.42578125" style="16" customWidth="1"/>
    <col min="3048" max="3048" width="20.28515625" style="16" customWidth="1"/>
    <col min="3049" max="3049" width="13.85546875" style="16" customWidth="1"/>
    <col min="3050" max="3052" width="11.42578125" style="16" customWidth="1"/>
    <col min="3053" max="3053" width="13.5703125" style="16" customWidth="1"/>
    <col min="3054" max="3266" width="11.42578125" style="16"/>
    <col min="3267" max="3267" width="5.140625" style="16" customWidth="1"/>
    <col min="3268" max="3268" width="10" style="16" customWidth="1"/>
    <col min="3269" max="3269" width="16.85546875" style="16" customWidth="1"/>
    <col min="3270" max="3270" width="8.140625" style="16" customWidth="1"/>
    <col min="3271" max="3271" width="16.7109375" style="16" customWidth="1"/>
    <col min="3272" max="3272" width="5.42578125" style="16" customWidth="1"/>
    <col min="3273" max="3273" width="14.5703125" style="16" customWidth="1"/>
    <col min="3274" max="3276" width="11.28515625" style="16" customWidth="1"/>
    <col min="3277" max="3277" width="12" style="16" customWidth="1"/>
    <col min="3278" max="3281" width="11.28515625" style="16" customWidth="1"/>
    <col min="3282" max="3282" width="9" style="16" customWidth="1"/>
    <col min="3283" max="3283" width="16.140625" style="16" customWidth="1"/>
    <col min="3284" max="3288" width="10.5703125" style="16" customWidth="1"/>
    <col min="3289" max="3289" width="10.7109375" style="16" customWidth="1"/>
    <col min="3290" max="3291" width="10.42578125" style="16" customWidth="1"/>
    <col min="3292" max="3292" width="11.140625" style="16" customWidth="1"/>
    <col min="3293" max="3294" width="11.28515625" style="16" customWidth="1"/>
    <col min="3295" max="3295" width="11" style="16" customWidth="1"/>
    <col min="3296" max="3302" width="10.85546875" style="16" customWidth="1"/>
    <col min="3303" max="3303" width="5.42578125" style="16" customWidth="1"/>
    <col min="3304" max="3304" width="20.28515625" style="16" customWidth="1"/>
    <col min="3305" max="3305" width="13.85546875" style="16" customWidth="1"/>
    <col min="3306" max="3308" width="11.42578125" style="16" customWidth="1"/>
    <col min="3309" max="3309" width="13.5703125" style="16" customWidth="1"/>
    <col min="3310" max="3522" width="11.42578125" style="16"/>
    <col min="3523" max="3523" width="5.140625" style="16" customWidth="1"/>
    <col min="3524" max="3524" width="10" style="16" customWidth="1"/>
    <col min="3525" max="3525" width="16.85546875" style="16" customWidth="1"/>
    <col min="3526" max="3526" width="8.140625" style="16" customWidth="1"/>
    <col min="3527" max="3527" width="16.7109375" style="16" customWidth="1"/>
    <col min="3528" max="3528" width="5.42578125" style="16" customWidth="1"/>
    <col min="3529" max="3529" width="14.5703125" style="16" customWidth="1"/>
    <col min="3530" max="3532" width="11.28515625" style="16" customWidth="1"/>
    <col min="3533" max="3533" width="12" style="16" customWidth="1"/>
    <col min="3534" max="3537" width="11.28515625" style="16" customWidth="1"/>
    <col min="3538" max="3538" width="9" style="16" customWidth="1"/>
    <col min="3539" max="3539" width="16.140625" style="16" customWidth="1"/>
    <col min="3540" max="3544" width="10.5703125" style="16" customWidth="1"/>
    <col min="3545" max="3545" width="10.7109375" style="16" customWidth="1"/>
    <col min="3546" max="3547" width="10.42578125" style="16" customWidth="1"/>
    <col min="3548" max="3548" width="11.140625" style="16" customWidth="1"/>
    <col min="3549" max="3550" width="11.28515625" style="16" customWidth="1"/>
    <col min="3551" max="3551" width="11" style="16" customWidth="1"/>
    <col min="3552" max="3558" width="10.85546875" style="16" customWidth="1"/>
    <col min="3559" max="3559" width="5.42578125" style="16" customWidth="1"/>
    <col min="3560" max="3560" width="20.28515625" style="16" customWidth="1"/>
    <col min="3561" max="3561" width="13.85546875" style="16" customWidth="1"/>
    <col min="3562" max="3564" width="11.42578125" style="16" customWidth="1"/>
    <col min="3565" max="3565" width="13.5703125" style="16" customWidth="1"/>
    <col min="3566" max="3778" width="11.42578125" style="16"/>
    <col min="3779" max="3779" width="5.140625" style="16" customWidth="1"/>
    <col min="3780" max="3780" width="10" style="16" customWidth="1"/>
    <col min="3781" max="3781" width="16.85546875" style="16" customWidth="1"/>
    <col min="3782" max="3782" width="8.140625" style="16" customWidth="1"/>
    <col min="3783" max="3783" width="16.7109375" style="16" customWidth="1"/>
    <col min="3784" max="3784" width="5.42578125" style="16" customWidth="1"/>
    <col min="3785" max="3785" width="14.5703125" style="16" customWidth="1"/>
    <col min="3786" max="3788" width="11.28515625" style="16" customWidth="1"/>
    <col min="3789" max="3789" width="12" style="16" customWidth="1"/>
    <col min="3790" max="3793" width="11.28515625" style="16" customWidth="1"/>
    <col min="3794" max="3794" width="9" style="16" customWidth="1"/>
    <col min="3795" max="3795" width="16.140625" style="16" customWidth="1"/>
    <col min="3796" max="3800" width="10.5703125" style="16" customWidth="1"/>
    <col min="3801" max="3801" width="10.7109375" style="16" customWidth="1"/>
    <col min="3802" max="3803" width="10.42578125" style="16" customWidth="1"/>
    <col min="3804" max="3804" width="11.140625" style="16" customWidth="1"/>
    <col min="3805" max="3806" width="11.28515625" style="16" customWidth="1"/>
    <col min="3807" max="3807" width="11" style="16" customWidth="1"/>
    <col min="3808" max="3814" width="10.85546875" style="16" customWidth="1"/>
    <col min="3815" max="3815" width="5.42578125" style="16" customWidth="1"/>
    <col min="3816" max="3816" width="20.28515625" style="16" customWidth="1"/>
    <col min="3817" max="3817" width="13.85546875" style="16" customWidth="1"/>
    <col min="3818" max="3820" width="11.42578125" style="16" customWidth="1"/>
    <col min="3821" max="3821" width="13.5703125" style="16" customWidth="1"/>
    <col min="3822" max="4034" width="11.42578125" style="16"/>
    <col min="4035" max="4035" width="5.140625" style="16" customWidth="1"/>
    <col min="4036" max="4036" width="10" style="16" customWidth="1"/>
    <col min="4037" max="4037" width="16.85546875" style="16" customWidth="1"/>
    <col min="4038" max="4038" width="8.140625" style="16" customWidth="1"/>
    <col min="4039" max="4039" width="16.7109375" style="16" customWidth="1"/>
    <col min="4040" max="4040" width="5.42578125" style="16" customWidth="1"/>
    <col min="4041" max="4041" width="14.5703125" style="16" customWidth="1"/>
    <col min="4042" max="4044" width="11.28515625" style="16" customWidth="1"/>
    <col min="4045" max="4045" width="12" style="16" customWidth="1"/>
    <col min="4046" max="4049" width="11.28515625" style="16" customWidth="1"/>
    <col min="4050" max="4050" width="9" style="16" customWidth="1"/>
    <col min="4051" max="4051" width="16.140625" style="16" customWidth="1"/>
    <col min="4052" max="4056" width="10.5703125" style="16" customWidth="1"/>
    <col min="4057" max="4057" width="10.7109375" style="16" customWidth="1"/>
    <col min="4058" max="4059" width="10.42578125" style="16" customWidth="1"/>
    <col min="4060" max="4060" width="11.140625" style="16" customWidth="1"/>
    <col min="4061" max="4062" width="11.28515625" style="16" customWidth="1"/>
    <col min="4063" max="4063" width="11" style="16" customWidth="1"/>
    <col min="4064" max="4070" width="10.85546875" style="16" customWidth="1"/>
    <col min="4071" max="4071" width="5.42578125" style="16" customWidth="1"/>
    <col min="4072" max="4072" width="20.28515625" style="16" customWidth="1"/>
    <col min="4073" max="4073" width="13.85546875" style="16" customWidth="1"/>
    <col min="4074" max="4076" width="11.42578125" style="16" customWidth="1"/>
    <col min="4077" max="4077" width="13.5703125" style="16" customWidth="1"/>
    <col min="4078" max="4290" width="11.42578125" style="16"/>
    <col min="4291" max="4291" width="5.140625" style="16" customWidth="1"/>
    <col min="4292" max="4292" width="10" style="16" customWidth="1"/>
    <col min="4293" max="4293" width="16.85546875" style="16" customWidth="1"/>
    <col min="4294" max="4294" width="8.140625" style="16" customWidth="1"/>
    <col min="4295" max="4295" width="16.7109375" style="16" customWidth="1"/>
    <col min="4296" max="4296" width="5.42578125" style="16" customWidth="1"/>
    <col min="4297" max="4297" width="14.5703125" style="16" customWidth="1"/>
    <col min="4298" max="4300" width="11.28515625" style="16" customWidth="1"/>
    <col min="4301" max="4301" width="12" style="16" customWidth="1"/>
    <col min="4302" max="4305" width="11.28515625" style="16" customWidth="1"/>
    <col min="4306" max="4306" width="9" style="16" customWidth="1"/>
    <col min="4307" max="4307" width="16.140625" style="16" customWidth="1"/>
    <col min="4308" max="4312" width="10.5703125" style="16" customWidth="1"/>
    <col min="4313" max="4313" width="10.7109375" style="16" customWidth="1"/>
    <col min="4314" max="4315" width="10.42578125" style="16" customWidth="1"/>
    <col min="4316" max="4316" width="11.140625" style="16" customWidth="1"/>
    <col min="4317" max="4318" width="11.28515625" style="16" customWidth="1"/>
    <col min="4319" max="4319" width="11" style="16" customWidth="1"/>
    <col min="4320" max="4326" width="10.85546875" style="16" customWidth="1"/>
    <col min="4327" max="4327" width="5.42578125" style="16" customWidth="1"/>
    <col min="4328" max="4328" width="20.28515625" style="16" customWidth="1"/>
    <col min="4329" max="4329" width="13.85546875" style="16" customWidth="1"/>
    <col min="4330" max="4332" width="11.42578125" style="16" customWidth="1"/>
    <col min="4333" max="4333" width="13.5703125" style="16" customWidth="1"/>
    <col min="4334" max="4546" width="11.42578125" style="16"/>
    <col min="4547" max="4547" width="5.140625" style="16" customWidth="1"/>
    <col min="4548" max="4548" width="10" style="16" customWidth="1"/>
    <col min="4549" max="4549" width="16.85546875" style="16" customWidth="1"/>
    <col min="4550" max="4550" width="8.140625" style="16" customWidth="1"/>
    <col min="4551" max="4551" width="16.7109375" style="16" customWidth="1"/>
    <col min="4552" max="4552" width="5.42578125" style="16" customWidth="1"/>
    <col min="4553" max="4553" width="14.5703125" style="16" customWidth="1"/>
    <col min="4554" max="4556" width="11.28515625" style="16" customWidth="1"/>
    <col min="4557" max="4557" width="12" style="16" customWidth="1"/>
    <col min="4558" max="4561" width="11.28515625" style="16" customWidth="1"/>
    <col min="4562" max="4562" width="9" style="16" customWidth="1"/>
    <col min="4563" max="4563" width="16.140625" style="16" customWidth="1"/>
    <col min="4564" max="4568" width="10.5703125" style="16" customWidth="1"/>
    <col min="4569" max="4569" width="10.7109375" style="16" customWidth="1"/>
    <col min="4570" max="4571" width="10.42578125" style="16" customWidth="1"/>
    <col min="4572" max="4572" width="11.140625" style="16" customWidth="1"/>
    <col min="4573" max="4574" width="11.28515625" style="16" customWidth="1"/>
    <col min="4575" max="4575" width="11" style="16" customWidth="1"/>
    <col min="4576" max="4582" width="10.85546875" style="16" customWidth="1"/>
    <col min="4583" max="4583" width="5.42578125" style="16" customWidth="1"/>
    <col min="4584" max="4584" width="20.28515625" style="16" customWidth="1"/>
    <col min="4585" max="4585" width="13.85546875" style="16" customWidth="1"/>
    <col min="4586" max="4588" width="11.42578125" style="16" customWidth="1"/>
    <col min="4589" max="4589" width="13.5703125" style="16" customWidth="1"/>
    <col min="4590" max="4802" width="11.42578125" style="16"/>
    <col min="4803" max="4803" width="5.140625" style="16" customWidth="1"/>
    <col min="4804" max="4804" width="10" style="16" customWidth="1"/>
    <col min="4805" max="4805" width="16.85546875" style="16" customWidth="1"/>
    <col min="4806" max="4806" width="8.140625" style="16" customWidth="1"/>
    <col min="4807" max="4807" width="16.7109375" style="16" customWidth="1"/>
    <col min="4808" max="4808" width="5.42578125" style="16" customWidth="1"/>
    <col min="4809" max="4809" width="14.5703125" style="16" customWidth="1"/>
    <col min="4810" max="4812" width="11.28515625" style="16" customWidth="1"/>
    <col min="4813" max="4813" width="12" style="16" customWidth="1"/>
    <col min="4814" max="4817" width="11.28515625" style="16" customWidth="1"/>
    <col min="4818" max="4818" width="9" style="16" customWidth="1"/>
    <col min="4819" max="4819" width="16.140625" style="16" customWidth="1"/>
    <col min="4820" max="4824" width="10.5703125" style="16" customWidth="1"/>
    <col min="4825" max="4825" width="10.7109375" style="16" customWidth="1"/>
    <col min="4826" max="4827" width="10.42578125" style="16" customWidth="1"/>
    <col min="4828" max="4828" width="11.140625" style="16" customWidth="1"/>
    <col min="4829" max="4830" width="11.28515625" style="16" customWidth="1"/>
    <col min="4831" max="4831" width="11" style="16" customWidth="1"/>
    <col min="4832" max="4838" width="10.85546875" style="16" customWidth="1"/>
    <col min="4839" max="4839" width="5.42578125" style="16" customWidth="1"/>
    <col min="4840" max="4840" width="20.28515625" style="16" customWidth="1"/>
    <col min="4841" max="4841" width="13.85546875" style="16" customWidth="1"/>
    <col min="4842" max="4844" width="11.42578125" style="16" customWidth="1"/>
    <col min="4845" max="4845" width="13.5703125" style="16" customWidth="1"/>
    <col min="4846" max="5058" width="11.42578125" style="16"/>
    <col min="5059" max="5059" width="5.140625" style="16" customWidth="1"/>
    <col min="5060" max="5060" width="10" style="16" customWidth="1"/>
    <col min="5061" max="5061" width="16.85546875" style="16" customWidth="1"/>
    <col min="5062" max="5062" width="8.140625" style="16" customWidth="1"/>
    <col min="5063" max="5063" width="16.7109375" style="16" customWidth="1"/>
    <col min="5064" max="5064" width="5.42578125" style="16" customWidth="1"/>
    <col min="5065" max="5065" width="14.5703125" style="16" customWidth="1"/>
    <col min="5066" max="5068" width="11.28515625" style="16" customWidth="1"/>
    <col min="5069" max="5069" width="12" style="16" customWidth="1"/>
    <col min="5070" max="5073" width="11.28515625" style="16" customWidth="1"/>
    <col min="5074" max="5074" width="9" style="16" customWidth="1"/>
    <col min="5075" max="5075" width="16.140625" style="16" customWidth="1"/>
    <col min="5076" max="5080" width="10.5703125" style="16" customWidth="1"/>
    <col min="5081" max="5081" width="10.7109375" style="16" customWidth="1"/>
    <col min="5082" max="5083" width="10.42578125" style="16" customWidth="1"/>
    <col min="5084" max="5084" width="11.140625" style="16" customWidth="1"/>
    <col min="5085" max="5086" width="11.28515625" style="16" customWidth="1"/>
    <col min="5087" max="5087" width="11" style="16" customWidth="1"/>
    <col min="5088" max="5094" width="10.85546875" style="16" customWidth="1"/>
    <col min="5095" max="5095" width="5.42578125" style="16" customWidth="1"/>
    <col min="5096" max="5096" width="20.28515625" style="16" customWidth="1"/>
    <col min="5097" max="5097" width="13.85546875" style="16" customWidth="1"/>
    <col min="5098" max="5100" width="11.42578125" style="16" customWidth="1"/>
    <col min="5101" max="5101" width="13.5703125" style="16" customWidth="1"/>
    <col min="5102" max="5314" width="11.42578125" style="16"/>
    <col min="5315" max="5315" width="5.140625" style="16" customWidth="1"/>
    <col min="5316" max="5316" width="10" style="16" customWidth="1"/>
    <col min="5317" max="5317" width="16.85546875" style="16" customWidth="1"/>
    <col min="5318" max="5318" width="8.140625" style="16" customWidth="1"/>
    <col min="5319" max="5319" width="16.7109375" style="16" customWidth="1"/>
    <col min="5320" max="5320" width="5.42578125" style="16" customWidth="1"/>
    <col min="5321" max="5321" width="14.5703125" style="16" customWidth="1"/>
    <col min="5322" max="5324" width="11.28515625" style="16" customWidth="1"/>
    <col min="5325" max="5325" width="12" style="16" customWidth="1"/>
    <col min="5326" max="5329" width="11.28515625" style="16" customWidth="1"/>
    <col min="5330" max="5330" width="9" style="16" customWidth="1"/>
    <col min="5331" max="5331" width="16.140625" style="16" customWidth="1"/>
    <col min="5332" max="5336" width="10.5703125" style="16" customWidth="1"/>
    <col min="5337" max="5337" width="10.7109375" style="16" customWidth="1"/>
    <col min="5338" max="5339" width="10.42578125" style="16" customWidth="1"/>
    <col min="5340" max="5340" width="11.140625" style="16" customWidth="1"/>
    <col min="5341" max="5342" width="11.28515625" style="16" customWidth="1"/>
    <col min="5343" max="5343" width="11" style="16" customWidth="1"/>
    <col min="5344" max="5350" width="10.85546875" style="16" customWidth="1"/>
    <col min="5351" max="5351" width="5.42578125" style="16" customWidth="1"/>
    <col min="5352" max="5352" width="20.28515625" style="16" customWidth="1"/>
    <col min="5353" max="5353" width="13.85546875" style="16" customWidth="1"/>
    <col min="5354" max="5356" width="11.42578125" style="16" customWidth="1"/>
    <col min="5357" max="5357" width="13.5703125" style="16" customWidth="1"/>
    <col min="5358" max="5570" width="11.42578125" style="16"/>
    <col min="5571" max="5571" width="5.140625" style="16" customWidth="1"/>
    <col min="5572" max="5572" width="10" style="16" customWidth="1"/>
    <col min="5573" max="5573" width="16.85546875" style="16" customWidth="1"/>
    <col min="5574" max="5574" width="8.140625" style="16" customWidth="1"/>
    <col min="5575" max="5575" width="16.7109375" style="16" customWidth="1"/>
    <col min="5576" max="5576" width="5.42578125" style="16" customWidth="1"/>
    <col min="5577" max="5577" width="14.5703125" style="16" customWidth="1"/>
    <col min="5578" max="5580" width="11.28515625" style="16" customWidth="1"/>
    <col min="5581" max="5581" width="12" style="16" customWidth="1"/>
    <col min="5582" max="5585" width="11.28515625" style="16" customWidth="1"/>
    <col min="5586" max="5586" width="9" style="16" customWidth="1"/>
    <col min="5587" max="5587" width="16.140625" style="16" customWidth="1"/>
    <col min="5588" max="5592" width="10.5703125" style="16" customWidth="1"/>
    <col min="5593" max="5593" width="10.7109375" style="16" customWidth="1"/>
    <col min="5594" max="5595" width="10.42578125" style="16" customWidth="1"/>
    <col min="5596" max="5596" width="11.140625" style="16" customWidth="1"/>
    <col min="5597" max="5598" width="11.28515625" style="16" customWidth="1"/>
    <col min="5599" max="5599" width="11" style="16" customWidth="1"/>
    <col min="5600" max="5606" width="10.85546875" style="16" customWidth="1"/>
    <col min="5607" max="5607" width="5.42578125" style="16" customWidth="1"/>
    <col min="5608" max="5608" width="20.28515625" style="16" customWidth="1"/>
    <col min="5609" max="5609" width="13.85546875" style="16" customWidth="1"/>
    <col min="5610" max="5612" width="11.42578125" style="16" customWidth="1"/>
    <col min="5613" max="5613" width="13.5703125" style="16" customWidth="1"/>
    <col min="5614" max="5826" width="11.42578125" style="16"/>
    <col min="5827" max="5827" width="5.140625" style="16" customWidth="1"/>
    <col min="5828" max="5828" width="10" style="16" customWidth="1"/>
    <col min="5829" max="5829" width="16.85546875" style="16" customWidth="1"/>
    <col min="5830" max="5830" width="8.140625" style="16" customWidth="1"/>
    <col min="5831" max="5831" width="16.7109375" style="16" customWidth="1"/>
    <col min="5832" max="5832" width="5.42578125" style="16" customWidth="1"/>
    <col min="5833" max="5833" width="14.5703125" style="16" customWidth="1"/>
    <col min="5834" max="5836" width="11.28515625" style="16" customWidth="1"/>
    <col min="5837" max="5837" width="12" style="16" customWidth="1"/>
    <col min="5838" max="5841" width="11.28515625" style="16" customWidth="1"/>
    <col min="5842" max="5842" width="9" style="16" customWidth="1"/>
    <col min="5843" max="5843" width="16.140625" style="16" customWidth="1"/>
    <col min="5844" max="5848" width="10.5703125" style="16" customWidth="1"/>
    <col min="5849" max="5849" width="10.7109375" style="16" customWidth="1"/>
    <col min="5850" max="5851" width="10.42578125" style="16" customWidth="1"/>
    <col min="5852" max="5852" width="11.140625" style="16" customWidth="1"/>
    <col min="5853" max="5854" width="11.28515625" style="16" customWidth="1"/>
    <col min="5855" max="5855" width="11" style="16" customWidth="1"/>
    <col min="5856" max="5862" width="10.85546875" style="16" customWidth="1"/>
    <col min="5863" max="5863" width="5.42578125" style="16" customWidth="1"/>
    <col min="5864" max="5864" width="20.28515625" style="16" customWidth="1"/>
    <col min="5865" max="5865" width="13.85546875" style="16" customWidth="1"/>
    <col min="5866" max="5868" width="11.42578125" style="16" customWidth="1"/>
    <col min="5869" max="5869" width="13.5703125" style="16" customWidth="1"/>
    <col min="5870" max="6082" width="11.42578125" style="16"/>
    <col min="6083" max="6083" width="5.140625" style="16" customWidth="1"/>
    <col min="6084" max="6084" width="10" style="16" customWidth="1"/>
    <col min="6085" max="6085" width="16.85546875" style="16" customWidth="1"/>
    <col min="6086" max="6086" width="8.140625" style="16" customWidth="1"/>
    <col min="6087" max="6087" width="16.7109375" style="16" customWidth="1"/>
    <col min="6088" max="6088" width="5.42578125" style="16" customWidth="1"/>
    <col min="6089" max="6089" width="14.5703125" style="16" customWidth="1"/>
    <col min="6090" max="6092" width="11.28515625" style="16" customWidth="1"/>
    <col min="6093" max="6093" width="12" style="16" customWidth="1"/>
    <col min="6094" max="6097" width="11.28515625" style="16" customWidth="1"/>
    <col min="6098" max="6098" width="9" style="16" customWidth="1"/>
    <col min="6099" max="6099" width="16.140625" style="16" customWidth="1"/>
    <col min="6100" max="6104" width="10.5703125" style="16" customWidth="1"/>
    <col min="6105" max="6105" width="10.7109375" style="16" customWidth="1"/>
    <col min="6106" max="6107" width="10.42578125" style="16" customWidth="1"/>
    <col min="6108" max="6108" width="11.140625" style="16" customWidth="1"/>
    <col min="6109" max="6110" width="11.28515625" style="16" customWidth="1"/>
    <col min="6111" max="6111" width="11" style="16" customWidth="1"/>
    <col min="6112" max="6118" width="10.85546875" style="16" customWidth="1"/>
    <col min="6119" max="6119" width="5.42578125" style="16" customWidth="1"/>
    <col min="6120" max="6120" width="20.28515625" style="16" customWidth="1"/>
    <col min="6121" max="6121" width="13.85546875" style="16" customWidth="1"/>
    <col min="6122" max="6124" width="11.42578125" style="16" customWidth="1"/>
    <col min="6125" max="6125" width="13.5703125" style="16" customWidth="1"/>
    <col min="6126" max="6338" width="11.42578125" style="16"/>
    <col min="6339" max="6339" width="5.140625" style="16" customWidth="1"/>
    <col min="6340" max="6340" width="10" style="16" customWidth="1"/>
    <col min="6341" max="6341" width="16.85546875" style="16" customWidth="1"/>
    <col min="6342" max="6342" width="8.140625" style="16" customWidth="1"/>
    <col min="6343" max="6343" width="16.7109375" style="16" customWidth="1"/>
    <col min="6344" max="6344" width="5.42578125" style="16" customWidth="1"/>
    <col min="6345" max="6345" width="14.5703125" style="16" customWidth="1"/>
    <col min="6346" max="6348" width="11.28515625" style="16" customWidth="1"/>
    <col min="6349" max="6349" width="12" style="16" customWidth="1"/>
    <col min="6350" max="6353" width="11.28515625" style="16" customWidth="1"/>
    <col min="6354" max="6354" width="9" style="16" customWidth="1"/>
    <col min="6355" max="6355" width="16.140625" style="16" customWidth="1"/>
    <col min="6356" max="6360" width="10.5703125" style="16" customWidth="1"/>
    <col min="6361" max="6361" width="10.7109375" style="16" customWidth="1"/>
    <col min="6362" max="6363" width="10.42578125" style="16" customWidth="1"/>
    <col min="6364" max="6364" width="11.140625" style="16" customWidth="1"/>
    <col min="6365" max="6366" width="11.28515625" style="16" customWidth="1"/>
    <col min="6367" max="6367" width="11" style="16" customWidth="1"/>
    <col min="6368" max="6374" width="10.85546875" style="16" customWidth="1"/>
    <col min="6375" max="6375" width="5.42578125" style="16" customWidth="1"/>
    <col min="6376" max="6376" width="20.28515625" style="16" customWidth="1"/>
    <col min="6377" max="6377" width="13.85546875" style="16" customWidth="1"/>
    <col min="6378" max="6380" width="11.42578125" style="16" customWidth="1"/>
    <col min="6381" max="6381" width="13.5703125" style="16" customWidth="1"/>
    <col min="6382" max="6594" width="11.42578125" style="16"/>
    <col min="6595" max="6595" width="5.140625" style="16" customWidth="1"/>
    <col min="6596" max="6596" width="10" style="16" customWidth="1"/>
    <col min="6597" max="6597" width="16.85546875" style="16" customWidth="1"/>
    <col min="6598" max="6598" width="8.140625" style="16" customWidth="1"/>
    <col min="6599" max="6599" width="16.7109375" style="16" customWidth="1"/>
    <col min="6600" max="6600" width="5.42578125" style="16" customWidth="1"/>
    <col min="6601" max="6601" width="14.5703125" style="16" customWidth="1"/>
    <col min="6602" max="6604" width="11.28515625" style="16" customWidth="1"/>
    <col min="6605" max="6605" width="12" style="16" customWidth="1"/>
    <col min="6606" max="6609" width="11.28515625" style="16" customWidth="1"/>
    <col min="6610" max="6610" width="9" style="16" customWidth="1"/>
    <col min="6611" max="6611" width="16.140625" style="16" customWidth="1"/>
    <col min="6612" max="6616" width="10.5703125" style="16" customWidth="1"/>
    <col min="6617" max="6617" width="10.7109375" style="16" customWidth="1"/>
    <col min="6618" max="6619" width="10.42578125" style="16" customWidth="1"/>
    <col min="6620" max="6620" width="11.140625" style="16" customWidth="1"/>
    <col min="6621" max="6622" width="11.28515625" style="16" customWidth="1"/>
    <col min="6623" max="6623" width="11" style="16" customWidth="1"/>
    <col min="6624" max="6630" width="10.85546875" style="16" customWidth="1"/>
    <col min="6631" max="6631" width="5.42578125" style="16" customWidth="1"/>
    <col min="6632" max="6632" width="20.28515625" style="16" customWidth="1"/>
    <col min="6633" max="6633" width="13.85546875" style="16" customWidth="1"/>
    <col min="6634" max="6636" width="11.42578125" style="16" customWidth="1"/>
    <col min="6637" max="6637" width="13.5703125" style="16" customWidth="1"/>
    <col min="6638" max="6850" width="11.42578125" style="16"/>
    <col min="6851" max="6851" width="5.140625" style="16" customWidth="1"/>
    <col min="6852" max="6852" width="10" style="16" customWidth="1"/>
    <col min="6853" max="6853" width="16.85546875" style="16" customWidth="1"/>
    <col min="6854" max="6854" width="8.140625" style="16" customWidth="1"/>
    <col min="6855" max="6855" width="16.7109375" style="16" customWidth="1"/>
    <col min="6856" max="6856" width="5.42578125" style="16" customWidth="1"/>
    <col min="6857" max="6857" width="14.5703125" style="16" customWidth="1"/>
    <col min="6858" max="6860" width="11.28515625" style="16" customWidth="1"/>
    <col min="6861" max="6861" width="12" style="16" customWidth="1"/>
    <col min="6862" max="6865" width="11.28515625" style="16" customWidth="1"/>
    <col min="6866" max="6866" width="9" style="16" customWidth="1"/>
    <col min="6867" max="6867" width="16.140625" style="16" customWidth="1"/>
    <col min="6868" max="6872" width="10.5703125" style="16" customWidth="1"/>
    <col min="6873" max="6873" width="10.7109375" style="16" customWidth="1"/>
    <col min="6874" max="6875" width="10.42578125" style="16" customWidth="1"/>
    <col min="6876" max="6876" width="11.140625" style="16" customWidth="1"/>
    <col min="6877" max="6878" width="11.28515625" style="16" customWidth="1"/>
    <col min="6879" max="6879" width="11" style="16" customWidth="1"/>
    <col min="6880" max="6886" width="10.85546875" style="16" customWidth="1"/>
    <col min="6887" max="6887" width="5.42578125" style="16" customWidth="1"/>
    <col min="6888" max="6888" width="20.28515625" style="16" customWidth="1"/>
    <col min="6889" max="6889" width="13.85546875" style="16" customWidth="1"/>
    <col min="6890" max="6892" width="11.42578125" style="16" customWidth="1"/>
    <col min="6893" max="6893" width="13.5703125" style="16" customWidth="1"/>
    <col min="6894" max="7106" width="11.42578125" style="16"/>
    <col min="7107" max="7107" width="5.140625" style="16" customWidth="1"/>
    <col min="7108" max="7108" width="10" style="16" customWidth="1"/>
    <col min="7109" max="7109" width="16.85546875" style="16" customWidth="1"/>
    <col min="7110" max="7110" width="8.140625" style="16" customWidth="1"/>
    <col min="7111" max="7111" width="16.7109375" style="16" customWidth="1"/>
    <col min="7112" max="7112" width="5.42578125" style="16" customWidth="1"/>
    <col min="7113" max="7113" width="14.5703125" style="16" customWidth="1"/>
    <col min="7114" max="7116" width="11.28515625" style="16" customWidth="1"/>
    <col min="7117" max="7117" width="12" style="16" customWidth="1"/>
    <col min="7118" max="7121" width="11.28515625" style="16" customWidth="1"/>
    <col min="7122" max="7122" width="9" style="16" customWidth="1"/>
    <col min="7123" max="7123" width="16.140625" style="16" customWidth="1"/>
    <col min="7124" max="7128" width="10.5703125" style="16" customWidth="1"/>
    <col min="7129" max="7129" width="10.7109375" style="16" customWidth="1"/>
    <col min="7130" max="7131" width="10.42578125" style="16" customWidth="1"/>
    <col min="7132" max="7132" width="11.140625" style="16" customWidth="1"/>
    <col min="7133" max="7134" width="11.28515625" style="16" customWidth="1"/>
    <col min="7135" max="7135" width="11" style="16" customWidth="1"/>
    <col min="7136" max="7142" width="10.85546875" style="16" customWidth="1"/>
    <col min="7143" max="7143" width="5.42578125" style="16" customWidth="1"/>
    <col min="7144" max="7144" width="20.28515625" style="16" customWidth="1"/>
    <col min="7145" max="7145" width="13.85546875" style="16" customWidth="1"/>
    <col min="7146" max="7148" width="11.42578125" style="16" customWidth="1"/>
    <col min="7149" max="7149" width="13.5703125" style="16" customWidth="1"/>
    <col min="7150" max="7362" width="11.42578125" style="16"/>
    <col min="7363" max="7363" width="5.140625" style="16" customWidth="1"/>
    <col min="7364" max="7364" width="10" style="16" customWidth="1"/>
    <col min="7365" max="7365" width="16.85546875" style="16" customWidth="1"/>
    <col min="7366" max="7366" width="8.140625" style="16" customWidth="1"/>
    <col min="7367" max="7367" width="16.7109375" style="16" customWidth="1"/>
    <col min="7368" max="7368" width="5.42578125" style="16" customWidth="1"/>
    <col min="7369" max="7369" width="14.5703125" style="16" customWidth="1"/>
    <col min="7370" max="7372" width="11.28515625" style="16" customWidth="1"/>
    <col min="7373" max="7373" width="12" style="16" customWidth="1"/>
    <col min="7374" max="7377" width="11.28515625" style="16" customWidth="1"/>
    <col min="7378" max="7378" width="9" style="16" customWidth="1"/>
    <col min="7379" max="7379" width="16.140625" style="16" customWidth="1"/>
    <col min="7380" max="7384" width="10.5703125" style="16" customWidth="1"/>
    <col min="7385" max="7385" width="10.7109375" style="16" customWidth="1"/>
    <col min="7386" max="7387" width="10.42578125" style="16" customWidth="1"/>
    <col min="7388" max="7388" width="11.140625" style="16" customWidth="1"/>
    <col min="7389" max="7390" width="11.28515625" style="16" customWidth="1"/>
    <col min="7391" max="7391" width="11" style="16" customWidth="1"/>
    <col min="7392" max="7398" width="10.85546875" style="16" customWidth="1"/>
    <col min="7399" max="7399" width="5.42578125" style="16" customWidth="1"/>
    <col min="7400" max="7400" width="20.28515625" style="16" customWidth="1"/>
    <col min="7401" max="7401" width="13.85546875" style="16" customWidth="1"/>
    <col min="7402" max="7404" width="11.42578125" style="16" customWidth="1"/>
    <col min="7405" max="7405" width="13.5703125" style="16" customWidth="1"/>
    <col min="7406" max="7618" width="11.42578125" style="16"/>
    <col min="7619" max="7619" width="5.140625" style="16" customWidth="1"/>
    <col min="7620" max="7620" width="10" style="16" customWidth="1"/>
    <col min="7621" max="7621" width="16.85546875" style="16" customWidth="1"/>
    <col min="7622" max="7622" width="8.140625" style="16" customWidth="1"/>
    <col min="7623" max="7623" width="16.7109375" style="16" customWidth="1"/>
    <col min="7624" max="7624" width="5.42578125" style="16" customWidth="1"/>
    <col min="7625" max="7625" width="14.5703125" style="16" customWidth="1"/>
    <col min="7626" max="7628" width="11.28515625" style="16" customWidth="1"/>
    <col min="7629" max="7629" width="12" style="16" customWidth="1"/>
    <col min="7630" max="7633" width="11.28515625" style="16" customWidth="1"/>
    <col min="7634" max="7634" width="9" style="16" customWidth="1"/>
    <col min="7635" max="7635" width="16.140625" style="16" customWidth="1"/>
    <col min="7636" max="7640" width="10.5703125" style="16" customWidth="1"/>
    <col min="7641" max="7641" width="10.7109375" style="16" customWidth="1"/>
    <col min="7642" max="7643" width="10.42578125" style="16" customWidth="1"/>
    <col min="7644" max="7644" width="11.140625" style="16" customWidth="1"/>
    <col min="7645" max="7646" width="11.28515625" style="16" customWidth="1"/>
    <col min="7647" max="7647" width="11" style="16" customWidth="1"/>
    <col min="7648" max="7654" width="10.85546875" style="16" customWidth="1"/>
    <col min="7655" max="7655" width="5.42578125" style="16" customWidth="1"/>
    <col min="7656" max="7656" width="20.28515625" style="16" customWidth="1"/>
    <col min="7657" max="7657" width="13.85546875" style="16" customWidth="1"/>
    <col min="7658" max="7660" width="11.42578125" style="16" customWidth="1"/>
    <col min="7661" max="7661" width="13.5703125" style="16" customWidth="1"/>
    <col min="7662" max="7874" width="11.42578125" style="16"/>
    <col min="7875" max="7875" width="5.140625" style="16" customWidth="1"/>
    <col min="7876" max="7876" width="10" style="16" customWidth="1"/>
    <col min="7877" max="7877" width="16.85546875" style="16" customWidth="1"/>
    <col min="7878" max="7878" width="8.140625" style="16" customWidth="1"/>
    <col min="7879" max="7879" width="16.7109375" style="16" customWidth="1"/>
    <col min="7880" max="7880" width="5.42578125" style="16" customWidth="1"/>
    <col min="7881" max="7881" width="14.5703125" style="16" customWidth="1"/>
    <col min="7882" max="7884" width="11.28515625" style="16" customWidth="1"/>
    <col min="7885" max="7885" width="12" style="16" customWidth="1"/>
    <col min="7886" max="7889" width="11.28515625" style="16" customWidth="1"/>
    <col min="7890" max="7890" width="9" style="16" customWidth="1"/>
    <col min="7891" max="7891" width="16.140625" style="16" customWidth="1"/>
    <col min="7892" max="7896" width="10.5703125" style="16" customWidth="1"/>
    <col min="7897" max="7897" width="10.7109375" style="16" customWidth="1"/>
    <col min="7898" max="7899" width="10.42578125" style="16" customWidth="1"/>
    <col min="7900" max="7900" width="11.140625" style="16" customWidth="1"/>
    <col min="7901" max="7902" width="11.28515625" style="16" customWidth="1"/>
    <col min="7903" max="7903" width="11" style="16" customWidth="1"/>
    <col min="7904" max="7910" width="10.85546875" style="16" customWidth="1"/>
    <col min="7911" max="7911" width="5.42578125" style="16" customWidth="1"/>
    <col min="7912" max="7912" width="20.28515625" style="16" customWidth="1"/>
    <col min="7913" max="7913" width="13.85546875" style="16" customWidth="1"/>
    <col min="7914" max="7916" width="11.42578125" style="16" customWidth="1"/>
    <col min="7917" max="7917" width="13.5703125" style="16" customWidth="1"/>
    <col min="7918" max="8130" width="11.42578125" style="16"/>
    <col min="8131" max="8131" width="5.140625" style="16" customWidth="1"/>
    <col min="8132" max="8132" width="10" style="16" customWidth="1"/>
    <col min="8133" max="8133" width="16.85546875" style="16" customWidth="1"/>
    <col min="8134" max="8134" width="8.140625" style="16" customWidth="1"/>
    <col min="8135" max="8135" width="16.7109375" style="16" customWidth="1"/>
    <col min="8136" max="8136" width="5.42578125" style="16" customWidth="1"/>
    <col min="8137" max="8137" width="14.5703125" style="16" customWidth="1"/>
    <col min="8138" max="8140" width="11.28515625" style="16" customWidth="1"/>
    <col min="8141" max="8141" width="12" style="16" customWidth="1"/>
    <col min="8142" max="8145" width="11.28515625" style="16" customWidth="1"/>
    <col min="8146" max="8146" width="9" style="16" customWidth="1"/>
    <col min="8147" max="8147" width="16.140625" style="16" customWidth="1"/>
    <col min="8148" max="8152" width="10.5703125" style="16" customWidth="1"/>
    <col min="8153" max="8153" width="10.7109375" style="16" customWidth="1"/>
    <col min="8154" max="8155" width="10.42578125" style="16" customWidth="1"/>
    <col min="8156" max="8156" width="11.140625" style="16" customWidth="1"/>
    <col min="8157" max="8158" width="11.28515625" style="16" customWidth="1"/>
    <col min="8159" max="8159" width="11" style="16" customWidth="1"/>
    <col min="8160" max="8166" width="10.85546875" style="16" customWidth="1"/>
    <col min="8167" max="8167" width="5.42578125" style="16" customWidth="1"/>
    <col min="8168" max="8168" width="20.28515625" style="16" customWidth="1"/>
    <col min="8169" max="8169" width="13.85546875" style="16" customWidth="1"/>
    <col min="8170" max="8172" width="11.42578125" style="16" customWidth="1"/>
    <col min="8173" max="8173" width="13.5703125" style="16" customWidth="1"/>
    <col min="8174" max="8386" width="11.42578125" style="16"/>
    <col min="8387" max="8387" width="5.140625" style="16" customWidth="1"/>
    <col min="8388" max="8388" width="10" style="16" customWidth="1"/>
    <col min="8389" max="8389" width="16.85546875" style="16" customWidth="1"/>
    <col min="8390" max="8390" width="8.140625" style="16" customWidth="1"/>
    <col min="8391" max="8391" width="16.7109375" style="16" customWidth="1"/>
    <col min="8392" max="8392" width="5.42578125" style="16" customWidth="1"/>
    <col min="8393" max="8393" width="14.5703125" style="16" customWidth="1"/>
    <col min="8394" max="8396" width="11.28515625" style="16" customWidth="1"/>
    <col min="8397" max="8397" width="12" style="16" customWidth="1"/>
    <col min="8398" max="8401" width="11.28515625" style="16" customWidth="1"/>
    <col min="8402" max="8402" width="9" style="16" customWidth="1"/>
    <col min="8403" max="8403" width="16.140625" style="16" customWidth="1"/>
    <col min="8404" max="8408" width="10.5703125" style="16" customWidth="1"/>
    <col min="8409" max="8409" width="10.7109375" style="16" customWidth="1"/>
    <col min="8410" max="8411" width="10.42578125" style="16" customWidth="1"/>
    <col min="8412" max="8412" width="11.140625" style="16" customWidth="1"/>
    <col min="8413" max="8414" width="11.28515625" style="16" customWidth="1"/>
    <col min="8415" max="8415" width="11" style="16" customWidth="1"/>
    <col min="8416" max="8422" width="10.85546875" style="16" customWidth="1"/>
    <col min="8423" max="8423" width="5.42578125" style="16" customWidth="1"/>
    <col min="8424" max="8424" width="20.28515625" style="16" customWidth="1"/>
    <col min="8425" max="8425" width="13.85546875" style="16" customWidth="1"/>
    <col min="8426" max="8428" width="11.42578125" style="16" customWidth="1"/>
    <col min="8429" max="8429" width="13.5703125" style="16" customWidth="1"/>
    <col min="8430" max="8642" width="11.42578125" style="16"/>
    <col min="8643" max="8643" width="5.140625" style="16" customWidth="1"/>
    <col min="8644" max="8644" width="10" style="16" customWidth="1"/>
    <col min="8645" max="8645" width="16.85546875" style="16" customWidth="1"/>
    <col min="8646" max="8646" width="8.140625" style="16" customWidth="1"/>
    <col min="8647" max="8647" width="16.7109375" style="16" customWidth="1"/>
    <col min="8648" max="8648" width="5.42578125" style="16" customWidth="1"/>
    <col min="8649" max="8649" width="14.5703125" style="16" customWidth="1"/>
    <col min="8650" max="8652" width="11.28515625" style="16" customWidth="1"/>
    <col min="8653" max="8653" width="12" style="16" customWidth="1"/>
    <col min="8654" max="8657" width="11.28515625" style="16" customWidth="1"/>
    <col min="8658" max="8658" width="9" style="16" customWidth="1"/>
    <col min="8659" max="8659" width="16.140625" style="16" customWidth="1"/>
    <col min="8660" max="8664" width="10.5703125" style="16" customWidth="1"/>
    <col min="8665" max="8665" width="10.7109375" style="16" customWidth="1"/>
    <col min="8666" max="8667" width="10.42578125" style="16" customWidth="1"/>
    <col min="8668" max="8668" width="11.140625" style="16" customWidth="1"/>
    <col min="8669" max="8670" width="11.28515625" style="16" customWidth="1"/>
    <col min="8671" max="8671" width="11" style="16" customWidth="1"/>
    <col min="8672" max="8678" width="10.85546875" style="16" customWidth="1"/>
    <col min="8679" max="8679" width="5.42578125" style="16" customWidth="1"/>
    <col min="8680" max="8680" width="20.28515625" style="16" customWidth="1"/>
    <col min="8681" max="8681" width="13.85546875" style="16" customWidth="1"/>
    <col min="8682" max="8684" width="11.42578125" style="16" customWidth="1"/>
    <col min="8685" max="8685" width="13.5703125" style="16" customWidth="1"/>
    <col min="8686" max="8898" width="11.42578125" style="16"/>
    <col min="8899" max="8899" width="5.140625" style="16" customWidth="1"/>
    <col min="8900" max="8900" width="10" style="16" customWidth="1"/>
    <col min="8901" max="8901" width="16.85546875" style="16" customWidth="1"/>
    <col min="8902" max="8902" width="8.140625" style="16" customWidth="1"/>
    <col min="8903" max="8903" width="16.7109375" style="16" customWidth="1"/>
    <col min="8904" max="8904" width="5.42578125" style="16" customWidth="1"/>
    <col min="8905" max="8905" width="14.5703125" style="16" customWidth="1"/>
    <col min="8906" max="8908" width="11.28515625" style="16" customWidth="1"/>
    <col min="8909" max="8909" width="12" style="16" customWidth="1"/>
    <col min="8910" max="8913" width="11.28515625" style="16" customWidth="1"/>
    <col min="8914" max="8914" width="9" style="16" customWidth="1"/>
    <col min="8915" max="8915" width="16.140625" style="16" customWidth="1"/>
    <col min="8916" max="8920" width="10.5703125" style="16" customWidth="1"/>
    <col min="8921" max="8921" width="10.7109375" style="16" customWidth="1"/>
    <col min="8922" max="8923" width="10.42578125" style="16" customWidth="1"/>
    <col min="8924" max="8924" width="11.140625" style="16" customWidth="1"/>
    <col min="8925" max="8926" width="11.28515625" style="16" customWidth="1"/>
    <col min="8927" max="8927" width="11" style="16" customWidth="1"/>
    <col min="8928" max="8934" width="10.85546875" style="16" customWidth="1"/>
    <col min="8935" max="8935" width="5.42578125" style="16" customWidth="1"/>
    <col min="8936" max="8936" width="20.28515625" style="16" customWidth="1"/>
    <col min="8937" max="8937" width="13.85546875" style="16" customWidth="1"/>
    <col min="8938" max="8940" width="11.42578125" style="16" customWidth="1"/>
    <col min="8941" max="8941" width="13.5703125" style="16" customWidth="1"/>
    <col min="8942" max="9154" width="11.42578125" style="16"/>
    <col min="9155" max="9155" width="5.140625" style="16" customWidth="1"/>
    <col min="9156" max="9156" width="10" style="16" customWidth="1"/>
    <col min="9157" max="9157" width="16.85546875" style="16" customWidth="1"/>
    <col min="9158" max="9158" width="8.140625" style="16" customWidth="1"/>
    <col min="9159" max="9159" width="16.7109375" style="16" customWidth="1"/>
    <col min="9160" max="9160" width="5.42578125" style="16" customWidth="1"/>
    <col min="9161" max="9161" width="14.5703125" style="16" customWidth="1"/>
    <col min="9162" max="9164" width="11.28515625" style="16" customWidth="1"/>
    <col min="9165" max="9165" width="12" style="16" customWidth="1"/>
    <col min="9166" max="9169" width="11.28515625" style="16" customWidth="1"/>
    <col min="9170" max="9170" width="9" style="16" customWidth="1"/>
    <col min="9171" max="9171" width="16.140625" style="16" customWidth="1"/>
    <col min="9172" max="9176" width="10.5703125" style="16" customWidth="1"/>
    <col min="9177" max="9177" width="10.7109375" style="16" customWidth="1"/>
    <col min="9178" max="9179" width="10.42578125" style="16" customWidth="1"/>
    <col min="9180" max="9180" width="11.140625" style="16" customWidth="1"/>
    <col min="9181" max="9182" width="11.28515625" style="16" customWidth="1"/>
    <col min="9183" max="9183" width="11" style="16" customWidth="1"/>
    <col min="9184" max="9190" width="10.85546875" style="16" customWidth="1"/>
    <col min="9191" max="9191" width="5.42578125" style="16" customWidth="1"/>
    <col min="9192" max="9192" width="20.28515625" style="16" customWidth="1"/>
    <col min="9193" max="9193" width="13.85546875" style="16" customWidth="1"/>
    <col min="9194" max="9196" width="11.42578125" style="16" customWidth="1"/>
    <col min="9197" max="9197" width="13.5703125" style="16" customWidth="1"/>
    <col min="9198" max="9410" width="11.42578125" style="16"/>
    <col min="9411" max="9411" width="5.140625" style="16" customWidth="1"/>
    <col min="9412" max="9412" width="10" style="16" customWidth="1"/>
    <col min="9413" max="9413" width="16.85546875" style="16" customWidth="1"/>
    <col min="9414" max="9414" width="8.140625" style="16" customWidth="1"/>
    <col min="9415" max="9415" width="16.7109375" style="16" customWidth="1"/>
    <col min="9416" max="9416" width="5.42578125" style="16" customWidth="1"/>
    <col min="9417" max="9417" width="14.5703125" style="16" customWidth="1"/>
    <col min="9418" max="9420" width="11.28515625" style="16" customWidth="1"/>
    <col min="9421" max="9421" width="12" style="16" customWidth="1"/>
    <col min="9422" max="9425" width="11.28515625" style="16" customWidth="1"/>
    <col min="9426" max="9426" width="9" style="16" customWidth="1"/>
    <col min="9427" max="9427" width="16.140625" style="16" customWidth="1"/>
    <col min="9428" max="9432" width="10.5703125" style="16" customWidth="1"/>
    <col min="9433" max="9433" width="10.7109375" style="16" customWidth="1"/>
    <col min="9434" max="9435" width="10.42578125" style="16" customWidth="1"/>
    <col min="9436" max="9436" width="11.140625" style="16" customWidth="1"/>
    <col min="9437" max="9438" width="11.28515625" style="16" customWidth="1"/>
    <col min="9439" max="9439" width="11" style="16" customWidth="1"/>
    <col min="9440" max="9446" width="10.85546875" style="16" customWidth="1"/>
    <col min="9447" max="9447" width="5.42578125" style="16" customWidth="1"/>
    <col min="9448" max="9448" width="20.28515625" style="16" customWidth="1"/>
    <col min="9449" max="9449" width="13.85546875" style="16" customWidth="1"/>
    <col min="9450" max="9452" width="11.42578125" style="16" customWidth="1"/>
    <col min="9453" max="9453" width="13.5703125" style="16" customWidth="1"/>
    <col min="9454" max="9666" width="11.42578125" style="16"/>
    <col min="9667" max="9667" width="5.140625" style="16" customWidth="1"/>
    <col min="9668" max="9668" width="10" style="16" customWidth="1"/>
    <col min="9669" max="9669" width="16.85546875" style="16" customWidth="1"/>
    <col min="9670" max="9670" width="8.140625" style="16" customWidth="1"/>
    <col min="9671" max="9671" width="16.7109375" style="16" customWidth="1"/>
    <col min="9672" max="9672" width="5.42578125" style="16" customWidth="1"/>
    <col min="9673" max="9673" width="14.5703125" style="16" customWidth="1"/>
    <col min="9674" max="9676" width="11.28515625" style="16" customWidth="1"/>
    <col min="9677" max="9677" width="12" style="16" customWidth="1"/>
    <col min="9678" max="9681" width="11.28515625" style="16" customWidth="1"/>
    <col min="9682" max="9682" width="9" style="16" customWidth="1"/>
    <col min="9683" max="9683" width="16.140625" style="16" customWidth="1"/>
    <col min="9684" max="9688" width="10.5703125" style="16" customWidth="1"/>
    <col min="9689" max="9689" width="10.7109375" style="16" customWidth="1"/>
    <col min="9690" max="9691" width="10.42578125" style="16" customWidth="1"/>
    <col min="9692" max="9692" width="11.140625" style="16" customWidth="1"/>
    <col min="9693" max="9694" width="11.28515625" style="16" customWidth="1"/>
    <col min="9695" max="9695" width="11" style="16" customWidth="1"/>
    <col min="9696" max="9702" width="10.85546875" style="16" customWidth="1"/>
    <col min="9703" max="9703" width="5.42578125" style="16" customWidth="1"/>
    <col min="9704" max="9704" width="20.28515625" style="16" customWidth="1"/>
    <col min="9705" max="9705" width="13.85546875" style="16" customWidth="1"/>
    <col min="9706" max="9708" width="11.42578125" style="16" customWidth="1"/>
    <col min="9709" max="9709" width="13.5703125" style="16" customWidth="1"/>
    <col min="9710" max="9922" width="11.42578125" style="16"/>
    <col min="9923" max="9923" width="5.140625" style="16" customWidth="1"/>
    <col min="9924" max="9924" width="10" style="16" customWidth="1"/>
    <col min="9925" max="9925" width="16.85546875" style="16" customWidth="1"/>
    <col min="9926" max="9926" width="8.140625" style="16" customWidth="1"/>
    <col min="9927" max="9927" width="16.7109375" style="16" customWidth="1"/>
    <col min="9928" max="9928" width="5.42578125" style="16" customWidth="1"/>
    <col min="9929" max="9929" width="14.5703125" style="16" customWidth="1"/>
    <col min="9930" max="9932" width="11.28515625" style="16" customWidth="1"/>
    <col min="9933" max="9933" width="12" style="16" customWidth="1"/>
    <col min="9934" max="9937" width="11.28515625" style="16" customWidth="1"/>
    <col min="9938" max="9938" width="9" style="16" customWidth="1"/>
    <col min="9939" max="9939" width="16.140625" style="16" customWidth="1"/>
    <col min="9940" max="9944" width="10.5703125" style="16" customWidth="1"/>
    <col min="9945" max="9945" width="10.7109375" style="16" customWidth="1"/>
    <col min="9946" max="9947" width="10.42578125" style="16" customWidth="1"/>
    <col min="9948" max="9948" width="11.140625" style="16" customWidth="1"/>
    <col min="9949" max="9950" width="11.28515625" style="16" customWidth="1"/>
    <col min="9951" max="9951" width="11" style="16" customWidth="1"/>
    <col min="9952" max="9958" width="10.85546875" style="16" customWidth="1"/>
    <col min="9959" max="9959" width="5.42578125" style="16" customWidth="1"/>
    <col min="9960" max="9960" width="20.28515625" style="16" customWidth="1"/>
    <col min="9961" max="9961" width="13.85546875" style="16" customWidth="1"/>
    <col min="9962" max="9964" width="11.42578125" style="16" customWidth="1"/>
    <col min="9965" max="9965" width="13.5703125" style="16" customWidth="1"/>
    <col min="9966" max="10178" width="11.42578125" style="16"/>
    <col min="10179" max="10179" width="5.140625" style="16" customWidth="1"/>
    <col min="10180" max="10180" width="10" style="16" customWidth="1"/>
    <col min="10181" max="10181" width="16.85546875" style="16" customWidth="1"/>
    <col min="10182" max="10182" width="8.140625" style="16" customWidth="1"/>
    <col min="10183" max="10183" width="16.7109375" style="16" customWidth="1"/>
    <col min="10184" max="10184" width="5.42578125" style="16" customWidth="1"/>
    <col min="10185" max="10185" width="14.5703125" style="16" customWidth="1"/>
    <col min="10186" max="10188" width="11.28515625" style="16" customWidth="1"/>
    <col min="10189" max="10189" width="12" style="16" customWidth="1"/>
    <col min="10190" max="10193" width="11.28515625" style="16" customWidth="1"/>
    <col min="10194" max="10194" width="9" style="16" customWidth="1"/>
    <col min="10195" max="10195" width="16.140625" style="16" customWidth="1"/>
    <col min="10196" max="10200" width="10.5703125" style="16" customWidth="1"/>
    <col min="10201" max="10201" width="10.7109375" style="16" customWidth="1"/>
    <col min="10202" max="10203" width="10.42578125" style="16" customWidth="1"/>
    <col min="10204" max="10204" width="11.140625" style="16" customWidth="1"/>
    <col min="10205" max="10206" width="11.28515625" style="16" customWidth="1"/>
    <col min="10207" max="10207" width="11" style="16" customWidth="1"/>
    <col min="10208" max="10214" width="10.85546875" style="16" customWidth="1"/>
    <col min="10215" max="10215" width="5.42578125" style="16" customWidth="1"/>
    <col min="10216" max="10216" width="20.28515625" style="16" customWidth="1"/>
    <col min="10217" max="10217" width="13.85546875" style="16" customWidth="1"/>
    <col min="10218" max="10220" width="11.42578125" style="16" customWidth="1"/>
    <col min="10221" max="10221" width="13.5703125" style="16" customWidth="1"/>
    <col min="10222" max="10434" width="11.42578125" style="16"/>
    <col min="10435" max="10435" width="5.140625" style="16" customWidth="1"/>
    <col min="10436" max="10436" width="10" style="16" customWidth="1"/>
    <col min="10437" max="10437" width="16.85546875" style="16" customWidth="1"/>
    <col min="10438" max="10438" width="8.140625" style="16" customWidth="1"/>
    <col min="10439" max="10439" width="16.7109375" style="16" customWidth="1"/>
    <col min="10440" max="10440" width="5.42578125" style="16" customWidth="1"/>
    <col min="10441" max="10441" width="14.5703125" style="16" customWidth="1"/>
    <col min="10442" max="10444" width="11.28515625" style="16" customWidth="1"/>
    <col min="10445" max="10445" width="12" style="16" customWidth="1"/>
    <col min="10446" max="10449" width="11.28515625" style="16" customWidth="1"/>
    <col min="10450" max="10450" width="9" style="16" customWidth="1"/>
    <col min="10451" max="10451" width="16.140625" style="16" customWidth="1"/>
    <col min="10452" max="10456" width="10.5703125" style="16" customWidth="1"/>
    <col min="10457" max="10457" width="10.7109375" style="16" customWidth="1"/>
    <col min="10458" max="10459" width="10.42578125" style="16" customWidth="1"/>
    <col min="10460" max="10460" width="11.140625" style="16" customWidth="1"/>
    <col min="10461" max="10462" width="11.28515625" style="16" customWidth="1"/>
    <col min="10463" max="10463" width="11" style="16" customWidth="1"/>
    <col min="10464" max="10470" width="10.85546875" style="16" customWidth="1"/>
    <col min="10471" max="10471" width="5.42578125" style="16" customWidth="1"/>
    <col min="10472" max="10472" width="20.28515625" style="16" customWidth="1"/>
    <col min="10473" max="10473" width="13.85546875" style="16" customWidth="1"/>
    <col min="10474" max="10476" width="11.42578125" style="16" customWidth="1"/>
    <col min="10477" max="10477" width="13.5703125" style="16" customWidth="1"/>
    <col min="10478" max="10690" width="11.42578125" style="16"/>
    <col min="10691" max="10691" width="5.140625" style="16" customWidth="1"/>
    <col min="10692" max="10692" width="10" style="16" customWidth="1"/>
    <col min="10693" max="10693" width="16.85546875" style="16" customWidth="1"/>
    <col min="10694" max="10694" width="8.140625" style="16" customWidth="1"/>
    <col min="10695" max="10695" width="16.7109375" style="16" customWidth="1"/>
    <col min="10696" max="10696" width="5.42578125" style="16" customWidth="1"/>
    <col min="10697" max="10697" width="14.5703125" style="16" customWidth="1"/>
    <col min="10698" max="10700" width="11.28515625" style="16" customWidth="1"/>
    <col min="10701" max="10701" width="12" style="16" customWidth="1"/>
    <col min="10702" max="10705" width="11.28515625" style="16" customWidth="1"/>
    <col min="10706" max="10706" width="9" style="16" customWidth="1"/>
    <col min="10707" max="10707" width="16.140625" style="16" customWidth="1"/>
    <col min="10708" max="10712" width="10.5703125" style="16" customWidth="1"/>
    <col min="10713" max="10713" width="10.7109375" style="16" customWidth="1"/>
    <col min="10714" max="10715" width="10.42578125" style="16" customWidth="1"/>
    <col min="10716" max="10716" width="11.140625" style="16" customWidth="1"/>
    <col min="10717" max="10718" width="11.28515625" style="16" customWidth="1"/>
    <col min="10719" max="10719" width="11" style="16" customWidth="1"/>
    <col min="10720" max="10726" width="10.85546875" style="16" customWidth="1"/>
    <col min="10727" max="10727" width="5.42578125" style="16" customWidth="1"/>
    <col min="10728" max="10728" width="20.28515625" style="16" customWidth="1"/>
    <col min="10729" max="10729" width="13.85546875" style="16" customWidth="1"/>
    <col min="10730" max="10732" width="11.42578125" style="16" customWidth="1"/>
    <col min="10733" max="10733" width="13.5703125" style="16" customWidth="1"/>
    <col min="10734" max="10946" width="11.42578125" style="16"/>
    <col min="10947" max="10947" width="5.140625" style="16" customWidth="1"/>
    <col min="10948" max="10948" width="10" style="16" customWidth="1"/>
    <col min="10949" max="10949" width="16.85546875" style="16" customWidth="1"/>
    <col min="10950" max="10950" width="8.140625" style="16" customWidth="1"/>
    <col min="10951" max="10951" width="16.7109375" style="16" customWidth="1"/>
    <col min="10952" max="10952" width="5.42578125" style="16" customWidth="1"/>
    <col min="10953" max="10953" width="14.5703125" style="16" customWidth="1"/>
    <col min="10954" max="10956" width="11.28515625" style="16" customWidth="1"/>
    <col min="10957" max="10957" width="12" style="16" customWidth="1"/>
    <col min="10958" max="10961" width="11.28515625" style="16" customWidth="1"/>
    <col min="10962" max="10962" width="9" style="16" customWidth="1"/>
    <col min="10963" max="10963" width="16.140625" style="16" customWidth="1"/>
    <col min="10964" max="10968" width="10.5703125" style="16" customWidth="1"/>
    <col min="10969" max="10969" width="10.7109375" style="16" customWidth="1"/>
    <col min="10970" max="10971" width="10.42578125" style="16" customWidth="1"/>
    <col min="10972" max="10972" width="11.140625" style="16" customWidth="1"/>
    <col min="10973" max="10974" width="11.28515625" style="16" customWidth="1"/>
    <col min="10975" max="10975" width="11" style="16" customWidth="1"/>
    <col min="10976" max="10982" width="10.85546875" style="16" customWidth="1"/>
    <col min="10983" max="10983" width="5.42578125" style="16" customWidth="1"/>
    <col min="10984" max="10984" width="20.28515625" style="16" customWidth="1"/>
    <col min="10985" max="10985" width="13.85546875" style="16" customWidth="1"/>
    <col min="10986" max="10988" width="11.42578125" style="16" customWidth="1"/>
    <col min="10989" max="10989" width="13.5703125" style="16" customWidth="1"/>
    <col min="10990" max="11202" width="11.42578125" style="16"/>
    <col min="11203" max="11203" width="5.140625" style="16" customWidth="1"/>
    <col min="11204" max="11204" width="10" style="16" customWidth="1"/>
    <col min="11205" max="11205" width="16.85546875" style="16" customWidth="1"/>
    <col min="11206" max="11206" width="8.140625" style="16" customWidth="1"/>
    <col min="11207" max="11207" width="16.7109375" style="16" customWidth="1"/>
    <col min="11208" max="11208" width="5.42578125" style="16" customWidth="1"/>
    <col min="11209" max="11209" width="14.5703125" style="16" customWidth="1"/>
    <col min="11210" max="11212" width="11.28515625" style="16" customWidth="1"/>
    <col min="11213" max="11213" width="12" style="16" customWidth="1"/>
    <col min="11214" max="11217" width="11.28515625" style="16" customWidth="1"/>
    <col min="11218" max="11218" width="9" style="16" customWidth="1"/>
    <col min="11219" max="11219" width="16.140625" style="16" customWidth="1"/>
    <col min="11220" max="11224" width="10.5703125" style="16" customWidth="1"/>
    <col min="11225" max="11225" width="10.7109375" style="16" customWidth="1"/>
    <col min="11226" max="11227" width="10.42578125" style="16" customWidth="1"/>
    <col min="11228" max="11228" width="11.140625" style="16" customWidth="1"/>
    <col min="11229" max="11230" width="11.28515625" style="16" customWidth="1"/>
    <col min="11231" max="11231" width="11" style="16" customWidth="1"/>
    <col min="11232" max="11238" width="10.85546875" style="16" customWidth="1"/>
    <col min="11239" max="11239" width="5.42578125" style="16" customWidth="1"/>
    <col min="11240" max="11240" width="20.28515625" style="16" customWidth="1"/>
    <col min="11241" max="11241" width="13.85546875" style="16" customWidth="1"/>
    <col min="11242" max="11244" width="11.42578125" style="16" customWidth="1"/>
    <col min="11245" max="11245" width="13.5703125" style="16" customWidth="1"/>
    <col min="11246" max="11458" width="11.42578125" style="16"/>
    <col min="11459" max="11459" width="5.140625" style="16" customWidth="1"/>
    <col min="11460" max="11460" width="10" style="16" customWidth="1"/>
    <col min="11461" max="11461" width="16.85546875" style="16" customWidth="1"/>
    <col min="11462" max="11462" width="8.140625" style="16" customWidth="1"/>
    <col min="11463" max="11463" width="16.7109375" style="16" customWidth="1"/>
    <col min="11464" max="11464" width="5.42578125" style="16" customWidth="1"/>
    <col min="11465" max="11465" width="14.5703125" style="16" customWidth="1"/>
    <col min="11466" max="11468" width="11.28515625" style="16" customWidth="1"/>
    <col min="11469" max="11469" width="12" style="16" customWidth="1"/>
    <col min="11470" max="11473" width="11.28515625" style="16" customWidth="1"/>
    <col min="11474" max="11474" width="9" style="16" customWidth="1"/>
    <col min="11475" max="11475" width="16.140625" style="16" customWidth="1"/>
    <col min="11476" max="11480" width="10.5703125" style="16" customWidth="1"/>
    <col min="11481" max="11481" width="10.7109375" style="16" customWidth="1"/>
    <col min="11482" max="11483" width="10.42578125" style="16" customWidth="1"/>
    <col min="11484" max="11484" width="11.140625" style="16" customWidth="1"/>
    <col min="11485" max="11486" width="11.28515625" style="16" customWidth="1"/>
    <col min="11487" max="11487" width="11" style="16" customWidth="1"/>
    <col min="11488" max="11494" width="10.85546875" style="16" customWidth="1"/>
    <col min="11495" max="11495" width="5.42578125" style="16" customWidth="1"/>
    <col min="11496" max="11496" width="20.28515625" style="16" customWidth="1"/>
    <col min="11497" max="11497" width="13.85546875" style="16" customWidth="1"/>
    <col min="11498" max="11500" width="11.42578125" style="16" customWidth="1"/>
    <col min="11501" max="11501" width="13.5703125" style="16" customWidth="1"/>
    <col min="11502" max="11714" width="11.42578125" style="16"/>
    <col min="11715" max="11715" width="5.140625" style="16" customWidth="1"/>
    <col min="11716" max="11716" width="10" style="16" customWidth="1"/>
    <col min="11717" max="11717" width="16.85546875" style="16" customWidth="1"/>
    <col min="11718" max="11718" width="8.140625" style="16" customWidth="1"/>
    <col min="11719" max="11719" width="16.7109375" style="16" customWidth="1"/>
    <col min="11720" max="11720" width="5.42578125" style="16" customWidth="1"/>
    <col min="11721" max="11721" width="14.5703125" style="16" customWidth="1"/>
    <col min="11722" max="11724" width="11.28515625" style="16" customWidth="1"/>
    <col min="11725" max="11725" width="12" style="16" customWidth="1"/>
    <col min="11726" max="11729" width="11.28515625" style="16" customWidth="1"/>
    <col min="11730" max="11730" width="9" style="16" customWidth="1"/>
    <col min="11731" max="11731" width="16.140625" style="16" customWidth="1"/>
    <col min="11732" max="11736" width="10.5703125" style="16" customWidth="1"/>
    <col min="11737" max="11737" width="10.7109375" style="16" customWidth="1"/>
    <col min="11738" max="11739" width="10.42578125" style="16" customWidth="1"/>
    <col min="11740" max="11740" width="11.140625" style="16" customWidth="1"/>
    <col min="11741" max="11742" width="11.28515625" style="16" customWidth="1"/>
    <col min="11743" max="11743" width="11" style="16" customWidth="1"/>
    <col min="11744" max="11750" width="10.85546875" style="16" customWidth="1"/>
    <col min="11751" max="11751" width="5.42578125" style="16" customWidth="1"/>
    <col min="11752" max="11752" width="20.28515625" style="16" customWidth="1"/>
    <col min="11753" max="11753" width="13.85546875" style="16" customWidth="1"/>
    <col min="11754" max="11756" width="11.42578125" style="16" customWidth="1"/>
    <col min="11757" max="11757" width="13.5703125" style="16" customWidth="1"/>
    <col min="11758" max="11970" width="11.42578125" style="16"/>
    <col min="11971" max="11971" width="5.140625" style="16" customWidth="1"/>
    <col min="11972" max="11972" width="10" style="16" customWidth="1"/>
    <col min="11973" max="11973" width="16.85546875" style="16" customWidth="1"/>
    <col min="11974" max="11974" width="8.140625" style="16" customWidth="1"/>
    <col min="11975" max="11975" width="16.7109375" style="16" customWidth="1"/>
    <col min="11976" max="11976" width="5.42578125" style="16" customWidth="1"/>
    <col min="11977" max="11977" width="14.5703125" style="16" customWidth="1"/>
    <col min="11978" max="11980" width="11.28515625" style="16" customWidth="1"/>
    <col min="11981" max="11981" width="12" style="16" customWidth="1"/>
    <col min="11982" max="11985" width="11.28515625" style="16" customWidth="1"/>
    <col min="11986" max="11986" width="9" style="16" customWidth="1"/>
    <col min="11987" max="11987" width="16.140625" style="16" customWidth="1"/>
    <col min="11988" max="11992" width="10.5703125" style="16" customWidth="1"/>
    <col min="11993" max="11993" width="10.7109375" style="16" customWidth="1"/>
    <col min="11994" max="11995" width="10.42578125" style="16" customWidth="1"/>
    <col min="11996" max="11996" width="11.140625" style="16" customWidth="1"/>
    <col min="11997" max="11998" width="11.28515625" style="16" customWidth="1"/>
    <col min="11999" max="11999" width="11" style="16" customWidth="1"/>
    <col min="12000" max="12006" width="10.85546875" style="16" customWidth="1"/>
    <col min="12007" max="12007" width="5.42578125" style="16" customWidth="1"/>
    <col min="12008" max="12008" width="20.28515625" style="16" customWidth="1"/>
    <col min="12009" max="12009" width="13.85546875" style="16" customWidth="1"/>
    <col min="12010" max="12012" width="11.42578125" style="16" customWidth="1"/>
    <col min="12013" max="12013" width="13.5703125" style="16" customWidth="1"/>
    <col min="12014" max="12226" width="11.42578125" style="16"/>
    <col min="12227" max="12227" width="5.140625" style="16" customWidth="1"/>
    <col min="12228" max="12228" width="10" style="16" customWidth="1"/>
    <col min="12229" max="12229" width="16.85546875" style="16" customWidth="1"/>
    <col min="12230" max="12230" width="8.140625" style="16" customWidth="1"/>
    <col min="12231" max="12231" width="16.7109375" style="16" customWidth="1"/>
    <col min="12232" max="12232" width="5.42578125" style="16" customWidth="1"/>
    <col min="12233" max="12233" width="14.5703125" style="16" customWidth="1"/>
    <col min="12234" max="12236" width="11.28515625" style="16" customWidth="1"/>
    <col min="12237" max="12237" width="12" style="16" customWidth="1"/>
    <col min="12238" max="12241" width="11.28515625" style="16" customWidth="1"/>
    <col min="12242" max="12242" width="9" style="16" customWidth="1"/>
    <col min="12243" max="12243" width="16.140625" style="16" customWidth="1"/>
    <col min="12244" max="12248" width="10.5703125" style="16" customWidth="1"/>
    <col min="12249" max="12249" width="10.7109375" style="16" customWidth="1"/>
    <col min="12250" max="12251" width="10.42578125" style="16" customWidth="1"/>
    <col min="12252" max="12252" width="11.140625" style="16" customWidth="1"/>
    <col min="12253" max="12254" width="11.28515625" style="16" customWidth="1"/>
    <col min="12255" max="12255" width="11" style="16" customWidth="1"/>
    <col min="12256" max="12262" width="10.85546875" style="16" customWidth="1"/>
    <col min="12263" max="12263" width="5.42578125" style="16" customWidth="1"/>
    <col min="12264" max="12264" width="20.28515625" style="16" customWidth="1"/>
    <col min="12265" max="12265" width="13.85546875" style="16" customWidth="1"/>
    <col min="12266" max="12268" width="11.42578125" style="16" customWidth="1"/>
    <col min="12269" max="12269" width="13.5703125" style="16" customWidth="1"/>
    <col min="12270" max="12482" width="11.42578125" style="16"/>
    <col min="12483" max="12483" width="5.140625" style="16" customWidth="1"/>
    <col min="12484" max="12484" width="10" style="16" customWidth="1"/>
    <col min="12485" max="12485" width="16.85546875" style="16" customWidth="1"/>
    <col min="12486" max="12486" width="8.140625" style="16" customWidth="1"/>
    <col min="12487" max="12487" width="16.7109375" style="16" customWidth="1"/>
    <col min="12488" max="12488" width="5.42578125" style="16" customWidth="1"/>
    <col min="12489" max="12489" width="14.5703125" style="16" customWidth="1"/>
    <col min="12490" max="12492" width="11.28515625" style="16" customWidth="1"/>
    <col min="12493" max="12493" width="12" style="16" customWidth="1"/>
    <col min="12494" max="12497" width="11.28515625" style="16" customWidth="1"/>
    <col min="12498" max="12498" width="9" style="16" customWidth="1"/>
    <col min="12499" max="12499" width="16.140625" style="16" customWidth="1"/>
    <col min="12500" max="12504" width="10.5703125" style="16" customWidth="1"/>
    <col min="12505" max="12505" width="10.7109375" style="16" customWidth="1"/>
    <col min="12506" max="12507" width="10.42578125" style="16" customWidth="1"/>
    <col min="12508" max="12508" width="11.140625" style="16" customWidth="1"/>
    <col min="12509" max="12510" width="11.28515625" style="16" customWidth="1"/>
    <col min="12511" max="12511" width="11" style="16" customWidth="1"/>
    <col min="12512" max="12518" width="10.85546875" style="16" customWidth="1"/>
    <col min="12519" max="12519" width="5.42578125" style="16" customWidth="1"/>
    <col min="12520" max="12520" width="20.28515625" style="16" customWidth="1"/>
    <col min="12521" max="12521" width="13.85546875" style="16" customWidth="1"/>
    <col min="12522" max="12524" width="11.42578125" style="16" customWidth="1"/>
    <col min="12525" max="12525" width="13.5703125" style="16" customWidth="1"/>
    <col min="12526" max="12738" width="11.42578125" style="16"/>
    <col min="12739" max="12739" width="5.140625" style="16" customWidth="1"/>
    <col min="12740" max="12740" width="10" style="16" customWidth="1"/>
    <col min="12741" max="12741" width="16.85546875" style="16" customWidth="1"/>
    <col min="12742" max="12742" width="8.140625" style="16" customWidth="1"/>
    <col min="12743" max="12743" width="16.7109375" style="16" customWidth="1"/>
    <col min="12744" max="12744" width="5.42578125" style="16" customWidth="1"/>
    <col min="12745" max="12745" width="14.5703125" style="16" customWidth="1"/>
    <col min="12746" max="12748" width="11.28515625" style="16" customWidth="1"/>
    <col min="12749" max="12749" width="12" style="16" customWidth="1"/>
    <col min="12750" max="12753" width="11.28515625" style="16" customWidth="1"/>
    <col min="12754" max="12754" width="9" style="16" customWidth="1"/>
    <col min="12755" max="12755" width="16.140625" style="16" customWidth="1"/>
    <col min="12756" max="12760" width="10.5703125" style="16" customWidth="1"/>
    <col min="12761" max="12761" width="10.7109375" style="16" customWidth="1"/>
    <col min="12762" max="12763" width="10.42578125" style="16" customWidth="1"/>
    <col min="12764" max="12764" width="11.140625" style="16" customWidth="1"/>
    <col min="12765" max="12766" width="11.28515625" style="16" customWidth="1"/>
    <col min="12767" max="12767" width="11" style="16" customWidth="1"/>
    <col min="12768" max="12774" width="10.85546875" style="16" customWidth="1"/>
    <col min="12775" max="12775" width="5.42578125" style="16" customWidth="1"/>
    <col min="12776" max="12776" width="20.28515625" style="16" customWidth="1"/>
    <col min="12777" max="12777" width="13.85546875" style="16" customWidth="1"/>
    <col min="12778" max="12780" width="11.42578125" style="16" customWidth="1"/>
    <col min="12781" max="12781" width="13.5703125" style="16" customWidth="1"/>
    <col min="12782" max="12994" width="11.42578125" style="16"/>
    <col min="12995" max="12995" width="5.140625" style="16" customWidth="1"/>
    <col min="12996" max="12996" width="10" style="16" customWidth="1"/>
    <col min="12997" max="12997" width="16.85546875" style="16" customWidth="1"/>
    <col min="12998" max="12998" width="8.140625" style="16" customWidth="1"/>
    <col min="12999" max="12999" width="16.7109375" style="16" customWidth="1"/>
    <col min="13000" max="13000" width="5.42578125" style="16" customWidth="1"/>
    <col min="13001" max="13001" width="14.5703125" style="16" customWidth="1"/>
    <col min="13002" max="13004" width="11.28515625" style="16" customWidth="1"/>
    <col min="13005" max="13005" width="12" style="16" customWidth="1"/>
    <col min="13006" max="13009" width="11.28515625" style="16" customWidth="1"/>
    <col min="13010" max="13010" width="9" style="16" customWidth="1"/>
    <col min="13011" max="13011" width="16.140625" style="16" customWidth="1"/>
    <col min="13012" max="13016" width="10.5703125" style="16" customWidth="1"/>
    <col min="13017" max="13017" width="10.7109375" style="16" customWidth="1"/>
    <col min="13018" max="13019" width="10.42578125" style="16" customWidth="1"/>
    <col min="13020" max="13020" width="11.140625" style="16" customWidth="1"/>
    <col min="13021" max="13022" width="11.28515625" style="16" customWidth="1"/>
    <col min="13023" max="13023" width="11" style="16" customWidth="1"/>
    <col min="13024" max="13030" width="10.85546875" style="16" customWidth="1"/>
    <col min="13031" max="13031" width="5.42578125" style="16" customWidth="1"/>
    <col min="13032" max="13032" width="20.28515625" style="16" customWidth="1"/>
    <col min="13033" max="13033" width="13.85546875" style="16" customWidth="1"/>
    <col min="13034" max="13036" width="11.42578125" style="16" customWidth="1"/>
    <col min="13037" max="13037" width="13.5703125" style="16" customWidth="1"/>
    <col min="13038" max="13250" width="11.42578125" style="16"/>
    <col min="13251" max="13251" width="5.140625" style="16" customWidth="1"/>
    <col min="13252" max="13252" width="10" style="16" customWidth="1"/>
    <col min="13253" max="13253" width="16.85546875" style="16" customWidth="1"/>
    <col min="13254" max="13254" width="8.140625" style="16" customWidth="1"/>
    <col min="13255" max="13255" width="16.7109375" style="16" customWidth="1"/>
    <col min="13256" max="13256" width="5.42578125" style="16" customWidth="1"/>
    <col min="13257" max="13257" width="14.5703125" style="16" customWidth="1"/>
    <col min="13258" max="13260" width="11.28515625" style="16" customWidth="1"/>
    <col min="13261" max="13261" width="12" style="16" customWidth="1"/>
    <col min="13262" max="13265" width="11.28515625" style="16" customWidth="1"/>
    <col min="13266" max="13266" width="9" style="16" customWidth="1"/>
    <col min="13267" max="13267" width="16.140625" style="16" customWidth="1"/>
    <col min="13268" max="13272" width="10.5703125" style="16" customWidth="1"/>
    <col min="13273" max="13273" width="10.7109375" style="16" customWidth="1"/>
    <col min="13274" max="13275" width="10.42578125" style="16" customWidth="1"/>
    <col min="13276" max="13276" width="11.140625" style="16" customWidth="1"/>
    <col min="13277" max="13278" width="11.28515625" style="16" customWidth="1"/>
    <col min="13279" max="13279" width="11" style="16" customWidth="1"/>
    <col min="13280" max="13286" width="10.85546875" style="16" customWidth="1"/>
    <col min="13287" max="13287" width="5.42578125" style="16" customWidth="1"/>
    <col min="13288" max="13288" width="20.28515625" style="16" customWidth="1"/>
    <col min="13289" max="13289" width="13.85546875" style="16" customWidth="1"/>
    <col min="13290" max="13292" width="11.42578125" style="16" customWidth="1"/>
    <col min="13293" max="13293" width="13.5703125" style="16" customWidth="1"/>
    <col min="13294" max="13506" width="11.42578125" style="16"/>
    <col min="13507" max="13507" width="5.140625" style="16" customWidth="1"/>
    <col min="13508" max="13508" width="10" style="16" customWidth="1"/>
    <col min="13509" max="13509" width="16.85546875" style="16" customWidth="1"/>
    <col min="13510" max="13510" width="8.140625" style="16" customWidth="1"/>
    <col min="13511" max="13511" width="16.7109375" style="16" customWidth="1"/>
    <col min="13512" max="13512" width="5.42578125" style="16" customWidth="1"/>
    <col min="13513" max="13513" width="14.5703125" style="16" customWidth="1"/>
    <col min="13514" max="13516" width="11.28515625" style="16" customWidth="1"/>
    <col min="13517" max="13517" width="12" style="16" customWidth="1"/>
    <col min="13518" max="13521" width="11.28515625" style="16" customWidth="1"/>
    <col min="13522" max="13522" width="9" style="16" customWidth="1"/>
    <col min="13523" max="13523" width="16.140625" style="16" customWidth="1"/>
    <col min="13524" max="13528" width="10.5703125" style="16" customWidth="1"/>
    <col min="13529" max="13529" width="10.7109375" style="16" customWidth="1"/>
    <col min="13530" max="13531" width="10.42578125" style="16" customWidth="1"/>
    <col min="13532" max="13532" width="11.140625" style="16" customWidth="1"/>
    <col min="13533" max="13534" width="11.28515625" style="16" customWidth="1"/>
    <col min="13535" max="13535" width="11" style="16" customWidth="1"/>
    <col min="13536" max="13542" width="10.85546875" style="16" customWidth="1"/>
    <col min="13543" max="13543" width="5.42578125" style="16" customWidth="1"/>
    <col min="13544" max="13544" width="20.28515625" style="16" customWidth="1"/>
    <col min="13545" max="13545" width="13.85546875" style="16" customWidth="1"/>
    <col min="13546" max="13548" width="11.42578125" style="16" customWidth="1"/>
    <col min="13549" max="13549" width="13.5703125" style="16" customWidth="1"/>
    <col min="13550" max="13762" width="11.42578125" style="16"/>
    <col min="13763" max="13763" width="5.140625" style="16" customWidth="1"/>
    <col min="13764" max="13764" width="10" style="16" customWidth="1"/>
    <col min="13765" max="13765" width="16.85546875" style="16" customWidth="1"/>
    <col min="13766" max="13766" width="8.140625" style="16" customWidth="1"/>
    <col min="13767" max="13767" width="16.7109375" style="16" customWidth="1"/>
    <col min="13768" max="13768" width="5.42578125" style="16" customWidth="1"/>
    <col min="13769" max="13769" width="14.5703125" style="16" customWidth="1"/>
    <col min="13770" max="13772" width="11.28515625" style="16" customWidth="1"/>
    <col min="13773" max="13773" width="12" style="16" customWidth="1"/>
    <col min="13774" max="13777" width="11.28515625" style="16" customWidth="1"/>
    <col min="13778" max="13778" width="9" style="16" customWidth="1"/>
    <col min="13779" max="13779" width="16.140625" style="16" customWidth="1"/>
    <col min="13780" max="13784" width="10.5703125" style="16" customWidth="1"/>
    <col min="13785" max="13785" width="10.7109375" style="16" customWidth="1"/>
    <col min="13786" max="13787" width="10.42578125" style="16" customWidth="1"/>
    <col min="13788" max="13788" width="11.140625" style="16" customWidth="1"/>
    <col min="13789" max="13790" width="11.28515625" style="16" customWidth="1"/>
    <col min="13791" max="13791" width="11" style="16" customWidth="1"/>
    <col min="13792" max="13798" width="10.85546875" style="16" customWidth="1"/>
    <col min="13799" max="13799" width="5.42578125" style="16" customWidth="1"/>
    <col min="13800" max="13800" width="20.28515625" style="16" customWidth="1"/>
    <col min="13801" max="13801" width="13.85546875" style="16" customWidth="1"/>
    <col min="13802" max="13804" width="11.42578125" style="16" customWidth="1"/>
    <col min="13805" max="13805" width="13.5703125" style="16" customWidth="1"/>
    <col min="13806" max="14018" width="11.42578125" style="16"/>
    <col min="14019" max="14019" width="5.140625" style="16" customWidth="1"/>
    <col min="14020" max="14020" width="10" style="16" customWidth="1"/>
    <col min="14021" max="14021" width="16.85546875" style="16" customWidth="1"/>
    <col min="14022" max="14022" width="8.140625" style="16" customWidth="1"/>
    <col min="14023" max="14023" width="16.7109375" style="16" customWidth="1"/>
    <col min="14024" max="14024" width="5.42578125" style="16" customWidth="1"/>
    <col min="14025" max="14025" width="14.5703125" style="16" customWidth="1"/>
    <col min="14026" max="14028" width="11.28515625" style="16" customWidth="1"/>
    <col min="14029" max="14029" width="12" style="16" customWidth="1"/>
    <col min="14030" max="14033" width="11.28515625" style="16" customWidth="1"/>
    <col min="14034" max="14034" width="9" style="16" customWidth="1"/>
    <col min="14035" max="14035" width="16.140625" style="16" customWidth="1"/>
    <col min="14036" max="14040" width="10.5703125" style="16" customWidth="1"/>
    <col min="14041" max="14041" width="10.7109375" style="16" customWidth="1"/>
    <col min="14042" max="14043" width="10.42578125" style="16" customWidth="1"/>
    <col min="14044" max="14044" width="11.140625" style="16" customWidth="1"/>
    <col min="14045" max="14046" width="11.28515625" style="16" customWidth="1"/>
    <col min="14047" max="14047" width="11" style="16" customWidth="1"/>
    <col min="14048" max="14054" width="10.85546875" style="16" customWidth="1"/>
    <col min="14055" max="14055" width="5.42578125" style="16" customWidth="1"/>
    <col min="14056" max="14056" width="20.28515625" style="16" customWidth="1"/>
    <col min="14057" max="14057" width="13.85546875" style="16" customWidth="1"/>
    <col min="14058" max="14060" width="11.42578125" style="16" customWidth="1"/>
    <col min="14061" max="14061" width="13.5703125" style="16" customWidth="1"/>
    <col min="14062" max="14274" width="11.42578125" style="16"/>
    <col min="14275" max="14275" width="5.140625" style="16" customWidth="1"/>
    <col min="14276" max="14276" width="10" style="16" customWidth="1"/>
    <col min="14277" max="14277" width="16.85546875" style="16" customWidth="1"/>
    <col min="14278" max="14278" width="8.140625" style="16" customWidth="1"/>
    <col min="14279" max="14279" width="16.7109375" style="16" customWidth="1"/>
    <col min="14280" max="14280" width="5.42578125" style="16" customWidth="1"/>
    <col min="14281" max="14281" width="14.5703125" style="16" customWidth="1"/>
    <col min="14282" max="14284" width="11.28515625" style="16" customWidth="1"/>
    <col min="14285" max="14285" width="12" style="16" customWidth="1"/>
    <col min="14286" max="14289" width="11.28515625" style="16" customWidth="1"/>
    <col min="14290" max="14290" width="9" style="16" customWidth="1"/>
    <col min="14291" max="14291" width="16.140625" style="16" customWidth="1"/>
    <col min="14292" max="14296" width="10.5703125" style="16" customWidth="1"/>
    <col min="14297" max="14297" width="10.7109375" style="16" customWidth="1"/>
    <col min="14298" max="14299" width="10.42578125" style="16" customWidth="1"/>
    <col min="14300" max="14300" width="11.140625" style="16" customWidth="1"/>
    <col min="14301" max="14302" width="11.28515625" style="16" customWidth="1"/>
    <col min="14303" max="14303" width="11" style="16" customWidth="1"/>
    <col min="14304" max="14310" width="10.85546875" style="16" customWidth="1"/>
    <col min="14311" max="14311" width="5.42578125" style="16" customWidth="1"/>
    <col min="14312" max="14312" width="20.28515625" style="16" customWidth="1"/>
    <col min="14313" max="14313" width="13.85546875" style="16" customWidth="1"/>
    <col min="14314" max="14316" width="11.42578125" style="16" customWidth="1"/>
    <col min="14317" max="14317" width="13.5703125" style="16" customWidth="1"/>
    <col min="14318" max="14530" width="11.42578125" style="16"/>
    <col min="14531" max="14531" width="5.140625" style="16" customWidth="1"/>
    <col min="14532" max="14532" width="10" style="16" customWidth="1"/>
    <col min="14533" max="14533" width="16.85546875" style="16" customWidth="1"/>
    <col min="14534" max="14534" width="8.140625" style="16" customWidth="1"/>
    <col min="14535" max="14535" width="16.7109375" style="16" customWidth="1"/>
    <col min="14536" max="14536" width="5.42578125" style="16" customWidth="1"/>
    <col min="14537" max="14537" width="14.5703125" style="16" customWidth="1"/>
    <col min="14538" max="14540" width="11.28515625" style="16" customWidth="1"/>
    <col min="14541" max="14541" width="12" style="16" customWidth="1"/>
    <col min="14542" max="14545" width="11.28515625" style="16" customWidth="1"/>
    <col min="14546" max="14546" width="9" style="16" customWidth="1"/>
    <col min="14547" max="14547" width="16.140625" style="16" customWidth="1"/>
    <col min="14548" max="14552" width="10.5703125" style="16" customWidth="1"/>
    <col min="14553" max="14553" width="10.7109375" style="16" customWidth="1"/>
    <col min="14554" max="14555" width="10.42578125" style="16" customWidth="1"/>
    <col min="14556" max="14556" width="11.140625" style="16" customWidth="1"/>
    <col min="14557" max="14558" width="11.28515625" style="16" customWidth="1"/>
    <col min="14559" max="14559" width="11" style="16" customWidth="1"/>
    <col min="14560" max="14566" width="10.85546875" style="16" customWidth="1"/>
    <col min="14567" max="14567" width="5.42578125" style="16" customWidth="1"/>
    <col min="14568" max="14568" width="20.28515625" style="16" customWidth="1"/>
    <col min="14569" max="14569" width="13.85546875" style="16" customWidth="1"/>
    <col min="14570" max="14572" width="11.42578125" style="16" customWidth="1"/>
    <col min="14573" max="14573" width="13.5703125" style="16" customWidth="1"/>
    <col min="14574" max="14786" width="11.42578125" style="16"/>
    <col min="14787" max="14787" width="5.140625" style="16" customWidth="1"/>
    <col min="14788" max="14788" width="10" style="16" customWidth="1"/>
    <col min="14789" max="14789" width="16.85546875" style="16" customWidth="1"/>
    <col min="14790" max="14790" width="8.140625" style="16" customWidth="1"/>
    <col min="14791" max="14791" width="16.7109375" style="16" customWidth="1"/>
    <col min="14792" max="14792" width="5.42578125" style="16" customWidth="1"/>
    <col min="14793" max="14793" width="14.5703125" style="16" customWidth="1"/>
    <col min="14794" max="14796" width="11.28515625" style="16" customWidth="1"/>
    <col min="14797" max="14797" width="12" style="16" customWidth="1"/>
    <col min="14798" max="14801" width="11.28515625" style="16" customWidth="1"/>
    <col min="14802" max="14802" width="9" style="16" customWidth="1"/>
    <col min="14803" max="14803" width="16.140625" style="16" customWidth="1"/>
    <col min="14804" max="14808" width="10.5703125" style="16" customWidth="1"/>
    <col min="14809" max="14809" width="10.7109375" style="16" customWidth="1"/>
    <col min="14810" max="14811" width="10.42578125" style="16" customWidth="1"/>
    <col min="14812" max="14812" width="11.140625" style="16" customWidth="1"/>
    <col min="14813" max="14814" width="11.28515625" style="16" customWidth="1"/>
    <col min="14815" max="14815" width="11" style="16" customWidth="1"/>
    <col min="14816" max="14822" width="10.85546875" style="16" customWidth="1"/>
    <col min="14823" max="14823" width="5.42578125" style="16" customWidth="1"/>
    <col min="14824" max="14824" width="20.28515625" style="16" customWidth="1"/>
    <col min="14825" max="14825" width="13.85546875" style="16" customWidth="1"/>
    <col min="14826" max="14828" width="11.42578125" style="16" customWidth="1"/>
    <col min="14829" max="14829" width="13.5703125" style="16" customWidth="1"/>
    <col min="14830" max="15042" width="11.42578125" style="16"/>
    <col min="15043" max="15043" width="5.140625" style="16" customWidth="1"/>
    <col min="15044" max="15044" width="10" style="16" customWidth="1"/>
    <col min="15045" max="15045" width="16.85546875" style="16" customWidth="1"/>
    <col min="15046" max="15046" width="8.140625" style="16" customWidth="1"/>
    <col min="15047" max="15047" width="16.7109375" style="16" customWidth="1"/>
    <col min="15048" max="15048" width="5.42578125" style="16" customWidth="1"/>
    <col min="15049" max="15049" width="14.5703125" style="16" customWidth="1"/>
    <col min="15050" max="15052" width="11.28515625" style="16" customWidth="1"/>
    <col min="15053" max="15053" width="12" style="16" customWidth="1"/>
    <col min="15054" max="15057" width="11.28515625" style="16" customWidth="1"/>
    <col min="15058" max="15058" width="9" style="16" customWidth="1"/>
    <col min="15059" max="15059" width="16.140625" style="16" customWidth="1"/>
    <col min="15060" max="15064" width="10.5703125" style="16" customWidth="1"/>
    <col min="15065" max="15065" width="10.7109375" style="16" customWidth="1"/>
    <col min="15066" max="15067" width="10.42578125" style="16" customWidth="1"/>
    <col min="15068" max="15068" width="11.140625" style="16" customWidth="1"/>
    <col min="15069" max="15070" width="11.28515625" style="16" customWidth="1"/>
    <col min="15071" max="15071" width="11" style="16" customWidth="1"/>
    <col min="15072" max="15078" width="10.85546875" style="16" customWidth="1"/>
    <col min="15079" max="15079" width="5.42578125" style="16" customWidth="1"/>
    <col min="15080" max="15080" width="20.28515625" style="16" customWidth="1"/>
    <col min="15081" max="15081" width="13.85546875" style="16" customWidth="1"/>
    <col min="15082" max="15084" width="11.42578125" style="16" customWidth="1"/>
    <col min="15085" max="15085" width="13.5703125" style="16" customWidth="1"/>
    <col min="15086" max="15298" width="11.42578125" style="16"/>
    <col min="15299" max="15299" width="5.140625" style="16" customWidth="1"/>
    <col min="15300" max="15300" width="10" style="16" customWidth="1"/>
    <col min="15301" max="15301" width="16.85546875" style="16" customWidth="1"/>
    <col min="15302" max="15302" width="8.140625" style="16" customWidth="1"/>
    <col min="15303" max="15303" width="16.7109375" style="16" customWidth="1"/>
    <col min="15304" max="15304" width="5.42578125" style="16" customWidth="1"/>
    <col min="15305" max="15305" width="14.5703125" style="16" customWidth="1"/>
    <col min="15306" max="15308" width="11.28515625" style="16" customWidth="1"/>
    <col min="15309" max="15309" width="12" style="16" customWidth="1"/>
    <col min="15310" max="15313" width="11.28515625" style="16" customWidth="1"/>
    <col min="15314" max="15314" width="9" style="16" customWidth="1"/>
    <col min="15315" max="15315" width="16.140625" style="16" customWidth="1"/>
    <col min="15316" max="15320" width="10.5703125" style="16" customWidth="1"/>
    <col min="15321" max="15321" width="10.7109375" style="16" customWidth="1"/>
    <col min="15322" max="15323" width="10.42578125" style="16" customWidth="1"/>
    <col min="15324" max="15324" width="11.140625" style="16" customWidth="1"/>
    <col min="15325" max="15326" width="11.28515625" style="16" customWidth="1"/>
    <col min="15327" max="15327" width="11" style="16" customWidth="1"/>
    <col min="15328" max="15334" width="10.85546875" style="16" customWidth="1"/>
    <col min="15335" max="15335" width="5.42578125" style="16" customWidth="1"/>
    <col min="15336" max="15336" width="20.28515625" style="16" customWidth="1"/>
    <col min="15337" max="15337" width="13.85546875" style="16" customWidth="1"/>
    <col min="15338" max="15340" width="11.42578125" style="16" customWidth="1"/>
    <col min="15341" max="15341" width="13.5703125" style="16" customWidth="1"/>
    <col min="15342" max="15554" width="11.42578125" style="16"/>
    <col min="15555" max="15555" width="5.140625" style="16" customWidth="1"/>
    <col min="15556" max="15556" width="10" style="16" customWidth="1"/>
    <col min="15557" max="15557" width="16.85546875" style="16" customWidth="1"/>
    <col min="15558" max="15558" width="8.140625" style="16" customWidth="1"/>
    <col min="15559" max="15559" width="16.7109375" style="16" customWidth="1"/>
    <col min="15560" max="15560" width="5.42578125" style="16" customWidth="1"/>
    <col min="15561" max="15561" width="14.5703125" style="16" customWidth="1"/>
    <col min="15562" max="15564" width="11.28515625" style="16" customWidth="1"/>
    <col min="15565" max="15565" width="12" style="16" customWidth="1"/>
    <col min="15566" max="15569" width="11.28515625" style="16" customWidth="1"/>
    <col min="15570" max="15570" width="9" style="16" customWidth="1"/>
    <col min="15571" max="15571" width="16.140625" style="16" customWidth="1"/>
    <col min="15572" max="15576" width="10.5703125" style="16" customWidth="1"/>
    <col min="15577" max="15577" width="10.7109375" style="16" customWidth="1"/>
    <col min="15578" max="15579" width="10.42578125" style="16" customWidth="1"/>
    <col min="15580" max="15580" width="11.140625" style="16" customWidth="1"/>
    <col min="15581" max="15582" width="11.28515625" style="16" customWidth="1"/>
    <col min="15583" max="15583" width="11" style="16" customWidth="1"/>
    <col min="15584" max="15590" width="10.85546875" style="16" customWidth="1"/>
    <col min="15591" max="15591" width="5.42578125" style="16" customWidth="1"/>
    <col min="15592" max="15592" width="20.28515625" style="16" customWidth="1"/>
    <col min="15593" max="15593" width="13.85546875" style="16" customWidth="1"/>
    <col min="15594" max="15596" width="11.42578125" style="16" customWidth="1"/>
    <col min="15597" max="15597" width="13.5703125" style="16" customWidth="1"/>
    <col min="15598" max="15810" width="11.42578125" style="16"/>
    <col min="15811" max="15811" width="5.140625" style="16" customWidth="1"/>
    <col min="15812" max="15812" width="10" style="16" customWidth="1"/>
    <col min="15813" max="15813" width="16.85546875" style="16" customWidth="1"/>
    <col min="15814" max="15814" width="8.140625" style="16" customWidth="1"/>
    <col min="15815" max="15815" width="16.7109375" style="16" customWidth="1"/>
    <col min="15816" max="15816" width="5.42578125" style="16" customWidth="1"/>
    <col min="15817" max="15817" width="14.5703125" style="16" customWidth="1"/>
    <col min="15818" max="15820" width="11.28515625" style="16" customWidth="1"/>
    <col min="15821" max="15821" width="12" style="16" customWidth="1"/>
    <col min="15822" max="15825" width="11.28515625" style="16" customWidth="1"/>
    <col min="15826" max="15826" width="9" style="16" customWidth="1"/>
    <col min="15827" max="15827" width="16.140625" style="16" customWidth="1"/>
    <col min="15828" max="15832" width="10.5703125" style="16" customWidth="1"/>
    <col min="15833" max="15833" width="10.7109375" style="16" customWidth="1"/>
    <col min="15834" max="15835" width="10.42578125" style="16" customWidth="1"/>
    <col min="15836" max="15836" width="11.140625" style="16" customWidth="1"/>
    <col min="15837" max="15838" width="11.28515625" style="16" customWidth="1"/>
    <col min="15839" max="15839" width="11" style="16" customWidth="1"/>
    <col min="15840" max="15846" width="10.85546875" style="16" customWidth="1"/>
    <col min="15847" max="15847" width="5.42578125" style="16" customWidth="1"/>
    <col min="15848" max="15848" width="20.28515625" style="16" customWidth="1"/>
    <col min="15849" max="15849" width="13.85546875" style="16" customWidth="1"/>
    <col min="15850" max="15852" width="11.42578125" style="16" customWidth="1"/>
    <col min="15853" max="15853" width="13.5703125" style="16" customWidth="1"/>
    <col min="15854" max="16066" width="11.42578125" style="16"/>
    <col min="16067" max="16067" width="5.140625" style="16" customWidth="1"/>
    <col min="16068" max="16068" width="10" style="16" customWidth="1"/>
    <col min="16069" max="16069" width="16.85546875" style="16" customWidth="1"/>
    <col min="16070" max="16070" width="8.140625" style="16" customWidth="1"/>
    <col min="16071" max="16071" width="16.7109375" style="16" customWidth="1"/>
    <col min="16072" max="16072" width="5.42578125" style="16" customWidth="1"/>
    <col min="16073" max="16073" width="14.5703125" style="16" customWidth="1"/>
    <col min="16074" max="16076" width="11.28515625" style="16" customWidth="1"/>
    <col min="16077" max="16077" width="12" style="16" customWidth="1"/>
    <col min="16078" max="16081" width="11.28515625" style="16" customWidth="1"/>
    <col min="16082" max="16082" width="9" style="16" customWidth="1"/>
    <col min="16083" max="16083" width="16.140625" style="16" customWidth="1"/>
    <col min="16084" max="16088" width="10.5703125" style="16" customWidth="1"/>
    <col min="16089" max="16089" width="10.7109375" style="16" customWidth="1"/>
    <col min="16090" max="16091" width="10.42578125" style="16" customWidth="1"/>
    <col min="16092" max="16092" width="11.140625" style="16" customWidth="1"/>
    <col min="16093" max="16094" width="11.28515625" style="16" customWidth="1"/>
    <col min="16095" max="16095" width="11" style="16" customWidth="1"/>
    <col min="16096" max="16102" width="10.85546875" style="16" customWidth="1"/>
    <col min="16103" max="16103" width="5.42578125" style="16" customWidth="1"/>
    <col min="16104" max="16104" width="20.28515625" style="16" customWidth="1"/>
    <col min="16105" max="16105" width="13.85546875" style="16" customWidth="1"/>
    <col min="16106" max="16108" width="11.42578125" style="16" customWidth="1"/>
    <col min="16109" max="16109" width="13.5703125" style="16" customWidth="1"/>
    <col min="16110" max="16384" width="11.42578125" style="16"/>
  </cols>
  <sheetData>
    <row r="1" spans="1:1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5.75" thickBot="1" x14ac:dyDescent="0.3">
      <c r="A4" s="18"/>
      <c r="B4" s="18"/>
      <c r="C4" s="19"/>
      <c r="D4" s="19"/>
      <c r="E4" s="19"/>
      <c r="F4" s="19"/>
      <c r="G4" s="19"/>
      <c r="H4" s="20"/>
      <c r="I4" s="18"/>
      <c r="J4" s="18"/>
      <c r="K4" s="18"/>
      <c r="L4" s="18"/>
      <c r="M4" s="18"/>
      <c r="N4" s="18"/>
      <c r="S4" s="21"/>
    </row>
    <row r="5" spans="1:19" x14ac:dyDescent="0.25">
      <c r="A5" s="22" t="s">
        <v>3</v>
      </c>
      <c r="B5" s="23"/>
      <c r="C5" s="23"/>
      <c r="D5" s="23"/>
      <c r="E5" s="23"/>
      <c r="F5" s="23"/>
      <c r="G5" s="24"/>
      <c r="H5" s="25">
        <v>2017</v>
      </c>
      <c r="I5" s="26" t="s">
        <v>4</v>
      </c>
      <c r="J5" s="26" t="s">
        <v>5</v>
      </c>
      <c r="K5" s="26" t="s">
        <v>6</v>
      </c>
      <c r="L5" s="27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12</v>
      </c>
      <c r="R5" s="28" t="s">
        <v>13</v>
      </c>
      <c r="S5" s="28" t="s">
        <v>14</v>
      </c>
    </row>
    <row r="6" spans="1:19" x14ac:dyDescent="0.25">
      <c r="A6" s="29"/>
      <c r="B6" s="1"/>
      <c r="C6" s="1"/>
      <c r="D6" s="1"/>
      <c r="E6" s="1"/>
      <c r="F6" s="1"/>
      <c r="G6" s="2"/>
      <c r="H6" s="30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</row>
    <row r="7" spans="1:19" x14ac:dyDescent="0.25">
      <c r="A7" s="3"/>
      <c r="B7" s="33"/>
      <c r="C7" s="33"/>
      <c r="D7" s="33"/>
      <c r="E7" s="33"/>
      <c r="F7" s="33"/>
      <c r="G7" s="34" t="s">
        <v>15</v>
      </c>
      <c r="H7" s="35"/>
      <c r="I7" s="3"/>
      <c r="J7" s="35"/>
      <c r="K7" s="35"/>
      <c r="L7" s="35"/>
      <c r="M7" s="35"/>
      <c r="N7" s="35"/>
      <c r="O7" s="35"/>
      <c r="P7" s="35"/>
      <c r="Q7" s="35"/>
    </row>
    <row r="8" spans="1:19" x14ac:dyDescent="0.25">
      <c r="A8" s="4" t="s">
        <v>16</v>
      </c>
      <c r="B8" s="36"/>
      <c r="C8" s="36"/>
      <c r="D8" s="36"/>
      <c r="E8" s="36"/>
      <c r="F8" s="36"/>
      <c r="G8" s="37"/>
      <c r="H8" s="38">
        <v>5697.9561126840008</v>
      </c>
      <c r="I8" s="38">
        <v>5940.1104473209734</v>
      </c>
      <c r="J8" s="38">
        <v>6106.5656377109053</v>
      </c>
      <c r="K8" s="38">
        <v>6444.3033638820925</v>
      </c>
      <c r="L8" s="38">
        <v>6768.787833546181</v>
      </c>
      <c r="M8" s="38">
        <v>7056.8553428715104</v>
      </c>
      <c r="N8" s="38">
        <v>7389.7801716821805</v>
      </c>
      <c r="O8" s="38">
        <v>7722.384423141767</v>
      </c>
      <c r="P8" s="38">
        <v>8071.7059775737689</v>
      </c>
      <c r="Q8" s="38">
        <v>8438.9855944045066</v>
      </c>
      <c r="R8" s="38">
        <v>8824.8071085533484</v>
      </c>
      <c r="S8" s="38">
        <v>9298.6392521068519</v>
      </c>
    </row>
    <row r="9" spans="1:19" x14ac:dyDescent="0.25">
      <c r="A9" s="3"/>
      <c r="B9" s="39"/>
      <c r="C9" s="40"/>
      <c r="D9" s="33"/>
      <c r="E9" s="40"/>
      <c r="F9" s="40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x14ac:dyDescent="0.25">
      <c r="A10" s="3" t="s">
        <v>17</v>
      </c>
      <c r="B10" s="35"/>
      <c r="C10" s="35"/>
      <c r="D10" s="35"/>
      <c r="E10" s="35"/>
      <c r="F10" s="35"/>
      <c r="G10" s="43"/>
      <c r="H10" s="44">
        <v>5653.7155834740006</v>
      </c>
      <c r="I10" s="45">
        <v>5807.6409174879736</v>
      </c>
      <c r="J10" s="46">
        <v>6001.6869018612051</v>
      </c>
      <c r="K10" s="45">
        <v>6405.9509116173622</v>
      </c>
      <c r="L10" s="45">
        <v>6734.2706265079241</v>
      </c>
      <c r="M10" s="45">
        <v>7024.5262565370795</v>
      </c>
      <c r="N10" s="44">
        <v>7359.4835739811924</v>
      </c>
      <c r="O10" s="44">
        <v>7693.977086210878</v>
      </c>
      <c r="P10" s="44">
        <v>8045.0559952859685</v>
      </c>
      <c r="Q10" s="44">
        <v>8413.9714002479868</v>
      </c>
      <c r="R10" s="44">
        <v>8801.3165842198559</v>
      </c>
      <c r="S10" s="44">
        <v>9276.5689180937134</v>
      </c>
    </row>
    <row r="11" spans="1:19" x14ac:dyDescent="0.25">
      <c r="A11" s="47"/>
      <c r="B11" s="48" t="s">
        <v>18</v>
      </c>
      <c r="C11" s="49"/>
      <c r="D11" s="49"/>
      <c r="E11" s="49"/>
      <c r="F11" s="49"/>
      <c r="G11" s="50"/>
      <c r="H11" s="51">
        <v>4488.214410263</v>
      </c>
      <c r="I11" s="51">
        <v>4696.3116356130149</v>
      </c>
      <c r="J11" s="52">
        <v>4832.7999999999984</v>
      </c>
      <c r="K11" s="51">
        <v>5188.6786858028936</v>
      </c>
      <c r="L11" s="51">
        <v>5465.3296525103024</v>
      </c>
      <c r="M11" s="51">
        <v>5701.1684994996267</v>
      </c>
      <c r="N11" s="51">
        <v>5978.6574979098305</v>
      </c>
      <c r="O11" s="51">
        <v>6252.7889018461365</v>
      </c>
      <c r="P11" s="51">
        <v>6540.7311693923857</v>
      </c>
      <c r="Q11" s="51">
        <v>6843.2270609659972</v>
      </c>
      <c r="R11" s="51">
        <v>7161.0612924635152</v>
      </c>
      <c r="S11" s="51">
        <v>7494.1936451241809</v>
      </c>
    </row>
    <row r="12" spans="1:19" x14ac:dyDescent="0.25">
      <c r="A12" s="47"/>
      <c r="B12" s="53" t="s">
        <v>19</v>
      </c>
      <c r="C12" s="49"/>
      <c r="D12" s="49"/>
      <c r="E12" s="49"/>
      <c r="F12" s="49"/>
      <c r="G12" s="50"/>
      <c r="H12" s="51"/>
      <c r="I12" s="51"/>
      <c r="J12" s="52"/>
      <c r="K12" s="51"/>
      <c r="L12" s="51"/>
      <c r="M12" s="51"/>
      <c r="N12" s="51"/>
      <c r="O12" s="51"/>
      <c r="P12" s="51"/>
      <c r="Q12" s="51"/>
      <c r="R12" s="51"/>
      <c r="S12" s="51"/>
    </row>
    <row r="13" spans="1:19" x14ac:dyDescent="0.25">
      <c r="A13" s="3"/>
      <c r="B13" s="40" t="s">
        <v>20</v>
      </c>
      <c r="C13" s="33"/>
      <c r="D13" s="33"/>
      <c r="E13" s="33"/>
      <c r="F13" s="33"/>
      <c r="G13" s="34"/>
      <c r="H13" s="44">
        <v>1049.1104440209999</v>
      </c>
      <c r="I13" s="44">
        <v>999.16452710344993</v>
      </c>
      <c r="J13" s="54">
        <v>1045.5865850102084</v>
      </c>
      <c r="K13" s="44">
        <v>1087.0156797052193</v>
      </c>
      <c r="L13" s="44">
        <v>1131.0405379532301</v>
      </c>
      <c r="M13" s="44">
        <v>1177.2075518660024</v>
      </c>
      <c r="N13" s="44">
        <v>1226.0102012131754</v>
      </c>
      <c r="O13" s="44">
        <v>1277.1204924439046</v>
      </c>
      <c r="P13" s="44">
        <v>1330.6581264599276</v>
      </c>
      <c r="Q13" s="44">
        <v>1386.7494901037862</v>
      </c>
      <c r="R13" s="44">
        <v>1445.5280525129506</v>
      </c>
      <c r="S13" s="44">
        <v>1506.8855760269676</v>
      </c>
    </row>
    <row r="14" spans="1:19" x14ac:dyDescent="0.25">
      <c r="A14" s="3"/>
      <c r="B14" s="40" t="s">
        <v>21</v>
      </c>
      <c r="C14" s="33"/>
      <c r="D14" s="33"/>
      <c r="E14" s="33"/>
      <c r="F14" s="33"/>
      <c r="G14" s="34"/>
      <c r="H14" s="44">
        <v>116.39072919000006</v>
      </c>
      <c r="I14" s="44">
        <v>112.16475477150931</v>
      </c>
      <c r="J14" s="54">
        <v>123.3003168509988</v>
      </c>
      <c r="K14" s="44">
        <v>130.25654610924909</v>
      </c>
      <c r="L14" s="44">
        <v>137.90043604439103</v>
      </c>
      <c r="M14" s="44">
        <v>146.15020517145012</v>
      </c>
      <c r="N14" s="44">
        <v>154.81587485818625</v>
      </c>
      <c r="O14" s="44">
        <v>164.06769192083732</v>
      </c>
      <c r="P14" s="44">
        <v>173.6666994336548</v>
      </c>
      <c r="Q14" s="44">
        <v>183.99484917820371</v>
      </c>
      <c r="R14" s="44">
        <v>194.72723924338914</v>
      </c>
      <c r="S14" s="44">
        <v>275.48969694256527</v>
      </c>
    </row>
    <row r="15" spans="1:19" x14ac:dyDescent="0.25">
      <c r="A15" s="3"/>
      <c r="B15" s="40" t="s">
        <v>22</v>
      </c>
      <c r="C15" s="33"/>
      <c r="D15" s="33"/>
      <c r="E15" s="33"/>
      <c r="F15" s="33"/>
      <c r="G15" s="34"/>
      <c r="H15" s="44"/>
      <c r="I15" s="44">
        <v>0</v>
      </c>
      <c r="J15" s="54"/>
      <c r="K15" s="44"/>
      <c r="L15" s="44"/>
      <c r="M15" s="44"/>
      <c r="N15" s="44"/>
      <c r="O15" s="44"/>
      <c r="P15" s="44"/>
      <c r="Q15" s="44"/>
      <c r="R15" s="44"/>
      <c r="S15" s="44"/>
    </row>
    <row r="16" spans="1:19" x14ac:dyDescent="0.25">
      <c r="A16" s="3"/>
      <c r="B16" s="55"/>
      <c r="C16" s="56"/>
      <c r="D16" s="56"/>
      <c r="E16" s="56"/>
      <c r="F16" s="56"/>
      <c r="G16" s="57"/>
      <c r="H16" s="58"/>
      <c r="I16" s="58"/>
      <c r="J16" s="59"/>
      <c r="K16" s="58"/>
      <c r="L16" s="58"/>
      <c r="M16" s="58"/>
      <c r="N16" s="58"/>
      <c r="O16" s="58"/>
      <c r="P16" s="58"/>
      <c r="Q16" s="58"/>
      <c r="R16" s="58"/>
      <c r="S16" s="58"/>
    </row>
    <row r="17" spans="1:19" x14ac:dyDescent="0.25">
      <c r="A17" s="3" t="s">
        <v>23</v>
      </c>
      <c r="B17" s="33"/>
      <c r="C17" s="33"/>
      <c r="D17" s="33"/>
      <c r="E17" s="33"/>
      <c r="F17" s="33"/>
      <c r="G17" s="34"/>
      <c r="H17" s="44">
        <v>0</v>
      </c>
      <c r="I17" s="44">
        <v>0</v>
      </c>
      <c r="J17" s="5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</row>
    <row r="18" spans="1:19" x14ac:dyDescent="0.25">
      <c r="A18" s="3" t="s">
        <v>24</v>
      </c>
      <c r="B18" s="33"/>
      <c r="C18" s="33"/>
      <c r="D18" s="56"/>
      <c r="E18" s="33"/>
      <c r="F18" s="33"/>
      <c r="G18" s="34"/>
      <c r="H18" s="44">
        <v>44.240529209999998</v>
      </c>
      <c r="I18" s="44">
        <v>132.469529833</v>
      </c>
      <c r="J18" s="54">
        <v>104.87873584970001</v>
      </c>
      <c r="K18" s="44">
        <v>38.352452264729997</v>
      </c>
      <c r="L18" s="44">
        <v>34.517207038256998</v>
      </c>
      <c r="M18" s="44">
        <v>32.329086334431302</v>
      </c>
      <c r="N18" s="44">
        <v>30.296597700988169</v>
      </c>
      <c r="O18" s="44">
        <v>28.40733693088935</v>
      </c>
      <c r="P18" s="44">
        <v>26.649982287800412</v>
      </c>
      <c r="Q18" s="44">
        <v>25.014194156520368</v>
      </c>
      <c r="R18" s="44">
        <v>23.490524333493333</v>
      </c>
      <c r="S18" s="44">
        <v>22.070334013137746</v>
      </c>
    </row>
    <row r="19" spans="1:19" x14ac:dyDescent="0.25">
      <c r="A19" s="3"/>
      <c r="B19" s="33"/>
      <c r="C19" s="33"/>
      <c r="D19" s="33"/>
      <c r="E19" s="33"/>
      <c r="F19" s="33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x14ac:dyDescent="0.25">
      <c r="A20" s="4" t="s">
        <v>25</v>
      </c>
      <c r="B20" s="36"/>
      <c r="C20" s="36"/>
      <c r="D20" s="36"/>
      <c r="E20" s="36"/>
      <c r="F20" s="36"/>
      <c r="G20" s="37"/>
      <c r="H20" s="38">
        <v>5769.7704771900007</v>
      </c>
      <c r="I20" s="38">
        <v>6293.9919996948984</v>
      </c>
      <c r="J20" s="38">
        <v>6684.5420301283075</v>
      </c>
      <c r="K20" s="38">
        <v>6882.4570805127387</v>
      </c>
      <c r="L20" s="38">
        <v>7164.1176804587221</v>
      </c>
      <c r="M20" s="38">
        <v>7470.2387518480045</v>
      </c>
      <c r="N20" s="38">
        <v>7751.2254234210995</v>
      </c>
      <c r="O20" s="38">
        <v>8053.3722909644857</v>
      </c>
      <c r="P20" s="38">
        <v>8369.9158817558891</v>
      </c>
      <c r="Q20" s="38">
        <v>8693.7121520974542</v>
      </c>
      <c r="R20" s="38">
        <v>9020.8684464969865</v>
      </c>
      <c r="S20" s="38">
        <v>9317.4462002517157</v>
      </c>
    </row>
    <row r="21" spans="1:19" x14ac:dyDescent="0.25">
      <c r="A21" s="3"/>
      <c r="B21" s="39"/>
      <c r="C21" s="39"/>
      <c r="D21" s="39"/>
      <c r="E21" s="40"/>
      <c r="F21" s="40"/>
      <c r="G21" s="41"/>
      <c r="H21" s="60"/>
      <c r="I21" s="60"/>
      <c r="J21" s="60"/>
      <c r="K21" s="61">
        <v>92.217540392801311</v>
      </c>
      <c r="L21" s="62">
        <v>12.103028385667585</v>
      </c>
      <c r="M21" s="60"/>
      <c r="N21" s="60"/>
      <c r="O21" s="60"/>
      <c r="P21" s="60"/>
      <c r="Q21" s="60"/>
      <c r="R21" s="60"/>
      <c r="S21" s="60"/>
    </row>
    <row r="22" spans="1:19" x14ac:dyDescent="0.25">
      <c r="A22" s="3" t="s">
        <v>26</v>
      </c>
      <c r="B22" s="35"/>
      <c r="C22" s="35"/>
      <c r="D22" s="35"/>
      <c r="E22" s="35"/>
      <c r="F22" s="35"/>
      <c r="G22" s="43"/>
      <c r="H22" s="44">
        <v>5026.5925845650008</v>
      </c>
      <c r="I22" s="44">
        <v>5464.533406116333</v>
      </c>
      <c r="J22" s="44">
        <v>5818.0764513530339</v>
      </c>
      <c r="K22" s="44">
        <v>6008.312287563831</v>
      </c>
      <c r="L22" s="44">
        <v>6256.7830272320589</v>
      </c>
      <c r="M22" s="44">
        <v>6523.5437836149831</v>
      </c>
      <c r="N22" s="44">
        <v>6767.3415953918047</v>
      </c>
      <c r="O22" s="44">
        <v>7023.9036888010751</v>
      </c>
      <c r="P22" s="44">
        <v>7294.4540351209316</v>
      </c>
      <c r="Q22" s="44">
        <v>7572.4394730884824</v>
      </c>
      <c r="R22" s="44">
        <v>7853.6559209907919</v>
      </c>
      <c r="S22" s="44">
        <v>8129.3789370076156</v>
      </c>
    </row>
    <row r="23" spans="1:19" x14ac:dyDescent="0.25">
      <c r="A23" s="47"/>
      <c r="B23" s="63" t="s">
        <v>27</v>
      </c>
      <c r="C23" s="47"/>
      <c r="D23" s="47"/>
      <c r="E23" s="47"/>
      <c r="F23" s="47"/>
      <c r="G23" s="64"/>
      <c r="H23" s="65">
        <v>3567.1216257350006</v>
      </c>
      <c r="I23" s="65">
        <v>3763.946990730542</v>
      </c>
      <c r="J23" s="65">
        <v>3915.6901747679649</v>
      </c>
      <c r="K23" s="65">
        <v>4020.0107435464342</v>
      </c>
      <c r="L23" s="65">
        <v>4129.1708626806758</v>
      </c>
      <c r="M23" s="65">
        <v>4263.3979080848003</v>
      </c>
      <c r="N23" s="65">
        <v>4411.8776312323762</v>
      </c>
      <c r="O23" s="65">
        <v>4565.6869351733658</v>
      </c>
      <c r="P23" s="65">
        <v>4724.8391994944932</v>
      </c>
      <c r="Q23" s="65">
        <v>4891.3456382228787</v>
      </c>
      <c r="R23" s="65">
        <v>5063.3705161196203</v>
      </c>
      <c r="S23" s="65">
        <v>5240.8924368978387</v>
      </c>
    </row>
    <row r="24" spans="1:19" x14ac:dyDescent="0.25">
      <c r="A24" s="3"/>
      <c r="B24" s="66" t="s">
        <v>28</v>
      </c>
      <c r="C24" s="33"/>
      <c r="D24" s="33"/>
      <c r="E24" s="33"/>
      <c r="F24" s="33"/>
      <c r="G24" s="34"/>
      <c r="H24" s="42">
        <v>2510.8458017295002</v>
      </c>
      <c r="I24" s="42">
        <v>2654.4606414707955</v>
      </c>
      <c r="J24" s="42">
        <v>2776.1585556533114</v>
      </c>
      <c r="K24" s="42">
        <v>2868.3760960461127</v>
      </c>
      <c r="L24" s="42">
        <v>2963.4498308351999</v>
      </c>
      <c r="M24" s="42">
        <v>3062.8895683893688</v>
      </c>
      <c r="N24" s="42">
        <v>3175.6837595591096</v>
      </c>
      <c r="O24" s="42">
        <v>3293.0441554409222</v>
      </c>
      <c r="P24" s="42">
        <v>3415.0768185853367</v>
      </c>
      <c r="Q24" s="42">
        <v>3542.7535183890564</v>
      </c>
      <c r="R24" s="42">
        <v>3674.7837387577174</v>
      </c>
      <c r="S24" s="42">
        <v>3811.5569324558364</v>
      </c>
    </row>
    <row r="25" spans="1:19" x14ac:dyDescent="0.25">
      <c r="A25" s="3"/>
      <c r="B25" s="66" t="s">
        <v>29</v>
      </c>
      <c r="C25" s="33"/>
      <c r="D25" s="33"/>
      <c r="E25" s="33"/>
      <c r="F25" s="33"/>
      <c r="G25" s="34"/>
      <c r="H25" s="42">
        <v>1056.2758240055002</v>
      </c>
      <c r="I25" s="42">
        <v>1109.4863492597462</v>
      </c>
      <c r="J25" s="42">
        <v>1139.5316191146537</v>
      </c>
      <c r="K25" s="42">
        <v>1151.6346475003213</v>
      </c>
      <c r="L25" s="42">
        <v>1165.7210318454763</v>
      </c>
      <c r="M25" s="42">
        <v>1200.5083396954319</v>
      </c>
      <c r="N25" s="42">
        <v>1236.1938716732666</v>
      </c>
      <c r="O25" s="42">
        <v>1272.6427797324441</v>
      </c>
      <c r="P25" s="42">
        <v>1309.7623809091567</v>
      </c>
      <c r="Q25" s="42">
        <v>1348.5921198338224</v>
      </c>
      <c r="R25" s="42">
        <v>1388.5867773619029</v>
      </c>
      <c r="S25" s="42">
        <v>1429.3355044420027</v>
      </c>
    </row>
    <row r="26" spans="1:19" x14ac:dyDescent="0.25">
      <c r="A26" s="47"/>
      <c r="B26" s="63" t="s">
        <v>30</v>
      </c>
      <c r="C26" s="47"/>
      <c r="D26" s="47"/>
      <c r="E26" s="47"/>
      <c r="F26" s="47"/>
      <c r="G26" s="64"/>
      <c r="H26" s="65">
        <v>799.81814665000002</v>
      </c>
      <c r="I26" s="65">
        <v>954.18710429280202</v>
      </c>
      <c r="J26" s="65">
        <v>1067.2386018518912</v>
      </c>
      <c r="K26" s="65">
        <v>1136.3501781369607</v>
      </c>
      <c r="L26" s="65">
        <v>1234.7037053896604</v>
      </c>
      <c r="M26" s="65">
        <v>1339.8467690855484</v>
      </c>
      <c r="N26" s="65">
        <v>1373.3347721427624</v>
      </c>
      <c r="O26" s="65">
        <v>1446.5320386223357</v>
      </c>
      <c r="P26" s="65">
        <v>1534.5684769986904</v>
      </c>
      <c r="Q26" s="65">
        <v>1596.6174312803882</v>
      </c>
      <c r="R26" s="65">
        <v>1663.865920863884</v>
      </c>
      <c r="S26" s="65">
        <v>1727.5491882591198</v>
      </c>
    </row>
    <row r="27" spans="1:19" x14ac:dyDescent="0.25">
      <c r="A27" s="67"/>
      <c r="B27" s="68"/>
      <c r="C27" s="67" t="s">
        <v>31</v>
      </c>
      <c r="D27" s="67"/>
      <c r="E27" s="67"/>
      <c r="F27" s="67"/>
      <c r="G27" s="69"/>
      <c r="H27" s="70">
        <v>91</v>
      </c>
      <c r="I27" s="70">
        <v>168.46</v>
      </c>
      <c r="J27" s="70">
        <v>217.92046426360898</v>
      </c>
      <c r="K27" s="70">
        <v>279.63541516290024</v>
      </c>
      <c r="L27" s="70">
        <v>339.90894246847398</v>
      </c>
      <c r="M27" s="70">
        <v>392.75870562589398</v>
      </c>
      <c r="N27" s="70">
        <v>416.55488150934974</v>
      </c>
      <c r="O27" s="70">
        <v>433.53566360824686</v>
      </c>
      <c r="P27" s="70">
        <v>447.90000128416125</v>
      </c>
      <c r="Q27" s="70">
        <v>461.9847414425156</v>
      </c>
      <c r="R27" s="70">
        <v>474.78774370180082</v>
      </c>
      <c r="S27" s="70">
        <v>487.13056380725027</v>
      </c>
    </row>
    <row r="28" spans="1:19" x14ac:dyDescent="0.25">
      <c r="A28" s="3"/>
      <c r="B28" s="66" t="s">
        <v>32</v>
      </c>
      <c r="C28" s="33"/>
      <c r="D28" s="33"/>
      <c r="E28" s="33"/>
      <c r="F28" s="33"/>
      <c r="G28" s="34"/>
      <c r="H28" s="44">
        <v>659.65281218000007</v>
      </c>
      <c r="I28" s="44">
        <v>746.39931109298891</v>
      </c>
      <c r="J28" s="44">
        <v>835.14767473317784</v>
      </c>
      <c r="K28" s="44">
        <v>851.95136588043613</v>
      </c>
      <c r="L28" s="44">
        <v>892.90845916172316</v>
      </c>
      <c r="M28" s="44">
        <v>920.29910644463462</v>
      </c>
      <c r="N28" s="44">
        <v>982.12919201666546</v>
      </c>
      <c r="O28" s="44">
        <v>1011.6847150053737</v>
      </c>
      <c r="P28" s="44">
        <v>1035.0463586277483</v>
      </c>
      <c r="Q28" s="44">
        <v>1084.4764035852158</v>
      </c>
      <c r="R28" s="44">
        <v>1126.4194840072873</v>
      </c>
      <c r="S28" s="44">
        <v>1160.9373118506576</v>
      </c>
    </row>
    <row r="29" spans="1:19" x14ac:dyDescent="0.25">
      <c r="A29" s="67"/>
      <c r="B29" s="68"/>
      <c r="C29" s="67" t="s">
        <v>33</v>
      </c>
      <c r="D29" s="67"/>
      <c r="E29" s="67"/>
      <c r="F29" s="67"/>
      <c r="G29" s="69"/>
      <c r="H29" s="71"/>
      <c r="I29" s="71">
        <v>74.600000000000009</v>
      </c>
      <c r="J29" s="71">
        <v>81.170469999999995</v>
      </c>
      <c r="K29" s="71">
        <v>121.862813516448</v>
      </c>
      <c r="L29" s="71">
        <v>127.57746420395866</v>
      </c>
      <c r="M29" s="71">
        <v>133.75057136766631</v>
      </c>
      <c r="N29" s="71">
        <v>140.29634290557615</v>
      </c>
      <c r="O29" s="71">
        <v>147.1632313327427</v>
      </c>
      <c r="P29" s="71">
        <v>154.36701211878477</v>
      </c>
      <c r="Q29" s="71">
        <v>161.92423641013932</v>
      </c>
      <c r="R29" s="71">
        <v>169.85226919160377</v>
      </c>
      <c r="S29" s="71">
        <v>170.85226919160399</v>
      </c>
    </row>
    <row r="30" spans="1:19" x14ac:dyDescent="0.25">
      <c r="A30" s="3" t="s">
        <v>34</v>
      </c>
      <c r="B30" s="33"/>
      <c r="C30" s="33"/>
      <c r="D30" s="33"/>
      <c r="E30" s="33"/>
      <c r="F30" s="33"/>
      <c r="G30" s="34"/>
      <c r="H30" s="44">
        <v>743.54555069499997</v>
      </c>
      <c r="I30" s="44">
        <v>830.35859357856498</v>
      </c>
      <c r="J30" s="44">
        <v>866.96557877527391</v>
      </c>
      <c r="K30" s="44">
        <v>874.14479294890759</v>
      </c>
      <c r="L30" s="44">
        <v>907.33465322666314</v>
      </c>
      <c r="M30" s="44">
        <v>946.6949682330212</v>
      </c>
      <c r="N30" s="44">
        <v>983.8838280292947</v>
      </c>
      <c r="O30" s="44">
        <v>1029.4686021634111</v>
      </c>
      <c r="P30" s="44">
        <v>1075.4618466349575</v>
      </c>
      <c r="Q30" s="44">
        <v>1121.2726790089714</v>
      </c>
      <c r="R30" s="44">
        <v>1167.2125255061951</v>
      </c>
      <c r="S30" s="44">
        <v>1188.0672632441006</v>
      </c>
    </row>
    <row r="31" spans="1:19" x14ac:dyDescent="0.25">
      <c r="A31" s="47"/>
      <c r="B31" s="63" t="s">
        <v>35</v>
      </c>
      <c r="C31" s="49"/>
      <c r="D31" s="49"/>
      <c r="E31" s="49"/>
      <c r="F31" s="49"/>
      <c r="G31" s="50"/>
      <c r="H31" s="65">
        <v>666.44801210499998</v>
      </c>
      <c r="I31" s="65">
        <v>727.12980808999998</v>
      </c>
      <c r="J31" s="65">
        <v>774.29643750067498</v>
      </c>
      <c r="K31" s="65">
        <v>779.64079977454958</v>
      </c>
      <c r="L31" s="65">
        <v>810.60492560527405</v>
      </c>
      <c r="M31" s="65">
        <v>847.53851186822135</v>
      </c>
      <c r="N31" s="65">
        <v>882.09930047645298</v>
      </c>
      <c r="O31" s="65">
        <v>924.91222276890267</v>
      </c>
      <c r="P31" s="65">
        <v>968.00284476193565</v>
      </c>
      <c r="Q31" s="65">
        <v>1010.7882459311454</v>
      </c>
      <c r="R31" s="65">
        <v>1053.584228599316</v>
      </c>
      <c r="S31" s="65">
        <v>1071.1828265736499</v>
      </c>
    </row>
    <row r="32" spans="1:19" x14ac:dyDescent="0.25">
      <c r="A32" s="3"/>
      <c r="B32" s="72" t="s">
        <v>36</v>
      </c>
      <c r="C32" s="33"/>
      <c r="D32" s="33"/>
      <c r="E32" s="33"/>
      <c r="F32" s="33"/>
      <c r="G32" s="73"/>
      <c r="H32" s="74">
        <v>77.097538590000013</v>
      </c>
      <c r="I32" s="74">
        <v>103.22878548856494</v>
      </c>
      <c r="J32" s="74">
        <v>92.669141274598914</v>
      </c>
      <c r="K32" s="74">
        <v>94.503993174358058</v>
      </c>
      <c r="L32" s="74">
        <v>96.729727621389074</v>
      </c>
      <c r="M32" s="74">
        <v>99.156456364799837</v>
      </c>
      <c r="N32" s="74">
        <v>101.78452755284171</v>
      </c>
      <c r="O32" s="74">
        <v>104.55637939450835</v>
      </c>
      <c r="P32" s="74">
        <v>107.45900187302193</v>
      </c>
      <c r="Q32" s="74">
        <v>110.4844330778261</v>
      </c>
      <c r="R32" s="74">
        <v>113.6282969068791</v>
      </c>
      <c r="S32" s="74">
        <v>116.88443667045074</v>
      </c>
    </row>
    <row r="33" spans="1:19" x14ac:dyDescent="0.25">
      <c r="A33" s="3" t="s">
        <v>37</v>
      </c>
      <c r="B33" s="33"/>
      <c r="C33" s="33"/>
      <c r="D33" s="33"/>
      <c r="E33" s="33"/>
      <c r="F33" s="33"/>
      <c r="G33" s="34"/>
      <c r="H33" s="44">
        <v>-0.36765807</v>
      </c>
      <c r="I33" s="44">
        <v>-0.9</v>
      </c>
      <c r="J33" s="44">
        <v>-0.5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</row>
    <row r="34" spans="1:19" x14ac:dyDescent="0.25">
      <c r="A34" s="3"/>
      <c r="B34" s="33"/>
      <c r="C34" s="33"/>
      <c r="D34" s="33"/>
      <c r="E34" s="33"/>
      <c r="F34" s="33"/>
      <c r="G34" s="3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1:19" x14ac:dyDescent="0.25">
      <c r="A35" s="75" t="s">
        <v>38</v>
      </c>
      <c r="B35" s="36"/>
      <c r="C35" s="36"/>
      <c r="D35" s="36"/>
      <c r="E35" s="36"/>
      <c r="F35" s="36"/>
      <c r="G35" s="37"/>
      <c r="H35" s="76">
        <v>627.12299890899976</v>
      </c>
      <c r="I35" s="76">
        <v>343.10751137164061</v>
      </c>
      <c r="J35" s="76">
        <v>183.6104505081712</v>
      </c>
      <c r="K35" s="76">
        <v>397.6386240535312</v>
      </c>
      <c r="L35" s="76">
        <v>477.48759927586525</v>
      </c>
      <c r="M35" s="76">
        <v>500.98247292209635</v>
      </c>
      <c r="N35" s="76">
        <v>592.14197858938769</v>
      </c>
      <c r="O35" s="76">
        <v>670.07339740980296</v>
      </c>
      <c r="P35" s="76">
        <v>750.60196016503687</v>
      </c>
      <c r="Q35" s="76">
        <v>841.53192715950445</v>
      </c>
      <c r="R35" s="76">
        <v>947.66066322906408</v>
      </c>
      <c r="S35" s="76">
        <v>1147.1899810860978</v>
      </c>
    </row>
    <row r="36" spans="1:19" x14ac:dyDescent="0.25">
      <c r="A36" s="75" t="s">
        <v>39</v>
      </c>
      <c r="B36" s="36"/>
      <c r="C36" s="36"/>
      <c r="D36" s="36"/>
      <c r="E36" s="36"/>
      <c r="F36" s="36"/>
      <c r="G36" s="37"/>
      <c r="H36" s="76">
        <v>66.736056598999767</v>
      </c>
      <c r="I36" s="76">
        <v>-8.833347089059373</v>
      </c>
      <c r="J36" s="76">
        <v>-247.26662246670486</v>
      </c>
      <c r="K36" s="76">
        <v>-34.600058214724868</v>
      </c>
      <c r="L36" s="76">
        <v>111.84704591387498</v>
      </c>
      <c r="M36" s="76">
        <v>294.92299487305206</v>
      </c>
      <c r="N36" s="76">
        <v>389.33808382452912</v>
      </c>
      <c r="O36" s="76">
        <v>467.35510403766</v>
      </c>
      <c r="P36" s="76">
        <v>548.21447363716482</v>
      </c>
      <c r="Q36" s="76">
        <v>640.59715396545892</v>
      </c>
      <c r="R36" s="76">
        <v>750.25748106675417</v>
      </c>
      <c r="S36" s="76">
        <v>955.56353291402434</v>
      </c>
    </row>
    <row r="37" spans="1:19" ht="17.25" x14ac:dyDescent="0.4">
      <c r="A37" s="75" t="s">
        <v>40</v>
      </c>
      <c r="B37" s="35"/>
      <c r="C37" s="35"/>
      <c r="D37" s="35"/>
      <c r="E37" s="33"/>
      <c r="F37" s="33"/>
      <c r="G37" s="34"/>
      <c r="H37" s="77">
        <v>1426.9411455589998</v>
      </c>
      <c r="I37" s="77">
        <v>1297.2946156644425</v>
      </c>
      <c r="J37" s="77">
        <v>1250.8490523600624</v>
      </c>
      <c r="K37" s="77">
        <v>1533.9888021904919</v>
      </c>
      <c r="L37" s="77">
        <v>1712.1913046655256</v>
      </c>
      <c r="M37" s="77">
        <v>1840.8292420076448</v>
      </c>
      <c r="N37" s="77">
        <v>1965.4767507321501</v>
      </c>
      <c r="O37" s="77">
        <v>2116.6054360321386</v>
      </c>
      <c r="P37" s="77">
        <v>2285.170437163727</v>
      </c>
      <c r="Q37" s="77">
        <v>2438.1493584398927</v>
      </c>
      <c r="R37" s="77">
        <v>2611.5265840929478</v>
      </c>
      <c r="S37" s="77">
        <v>2874.7391693452173</v>
      </c>
    </row>
    <row r="38" spans="1:19" ht="17.25" x14ac:dyDescent="0.4">
      <c r="A38" s="4" t="s">
        <v>41</v>
      </c>
      <c r="B38" s="35"/>
      <c r="C38" s="35"/>
      <c r="D38" s="35"/>
      <c r="E38" s="33"/>
      <c r="F38" s="33"/>
      <c r="G38" s="34"/>
      <c r="H38" s="77">
        <v>866.55420324899978</v>
      </c>
      <c r="I38" s="77">
        <v>945.35375720374259</v>
      </c>
      <c r="J38" s="77">
        <v>819.97197938518639</v>
      </c>
      <c r="K38" s="77">
        <v>1101.7501199222359</v>
      </c>
      <c r="L38" s="77">
        <v>1346.5507513035354</v>
      </c>
      <c r="M38" s="77">
        <v>1634.7697639586004</v>
      </c>
      <c r="N38" s="77">
        <v>1762.6728559672915</v>
      </c>
      <c r="O38" s="77">
        <v>1913.8871426599958</v>
      </c>
      <c r="P38" s="77">
        <v>2082.7829506358553</v>
      </c>
      <c r="Q38" s="77">
        <v>2237.214585245847</v>
      </c>
      <c r="R38" s="77">
        <v>2414.123401930638</v>
      </c>
      <c r="S38" s="77">
        <v>2683.1127211731441</v>
      </c>
    </row>
    <row r="39" spans="1:19" x14ac:dyDescent="0.25">
      <c r="A39" s="75" t="s">
        <v>42</v>
      </c>
      <c r="B39" s="36"/>
      <c r="C39" s="36"/>
      <c r="D39" s="36"/>
      <c r="E39" s="36"/>
      <c r="F39" s="36"/>
      <c r="G39" s="37"/>
      <c r="H39" s="38">
        <v>728.00378214400007</v>
      </c>
      <c r="I39" s="38">
        <v>600.30555191887709</v>
      </c>
      <c r="J39" s="38">
        <v>489.26220943448902</v>
      </c>
      <c r="K39" s="38">
        <v>698.19646150631456</v>
      </c>
      <c r="L39" s="38">
        <v>839.37385847711926</v>
      </c>
      <c r="M39" s="38">
        <v>926.46336010905429</v>
      </c>
      <c r="N39" s="38">
        <v>1011.8895204038433</v>
      </c>
      <c r="O39" s="38">
        <v>1115.5441707996169</v>
      </c>
      <c r="P39" s="38">
        <v>1236.3585728165701</v>
      </c>
      <c r="Q39" s="38">
        <v>1341.8908735874406</v>
      </c>
      <c r="R39" s="38">
        <v>1467.8045829202458</v>
      </c>
      <c r="S39" s="38">
        <v>1708.742240114256</v>
      </c>
    </row>
    <row r="40" spans="1:19" x14ac:dyDescent="0.25">
      <c r="A40" s="75" t="s">
        <v>43</v>
      </c>
      <c r="B40" s="35"/>
      <c r="C40" s="35"/>
      <c r="D40" s="35"/>
      <c r="E40" s="56"/>
      <c r="F40" s="56"/>
      <c r="G40" s="57"/>
      <c r="H40" s="78">
        <v>167.61683983400007</v>
      </c>
      <c r="I40" s="78">
        <v>248.36469345817716</v>
      </c>
      <c r="J40" s="78">
        <v>58.385136459613022</v>
      </c>
      <c r="K40" s="78">
        <v>265.95777923805849</v>
      </c>
      <c r="L40" s="78">
        <v>473.73330511512904</v>
      </c>
      <c r="M40" s="78">
        <v>720.40388206001001</v>
      </c>
      <c r="N40" s="78">
        <v>809.08562563898477</v>
      </c>
      <c r="O40" s="78">
        <v>912.82587742747398</v>
      </c>
      <c r="P40" s="78">
        <v>1033.9710862886982</v>
      </c>
      <c r="Q40" s="78">
        <v>1140.956100393395</v>
      </c>
      <c r="R40" s="78">
        <v>1270.4014007579358</v>
      </c>
      <c r="S40" s="78">
        <v>1517.1157919421826</v>
      </c>
    </row>
    <row r="41" spans="1:19" x14ac:dyDescent="0.25">
      <c r="A41" s="3"/>
      <c r="B41" s="35"/>
      <c r="C41" s="35"/>
      <c r="D41" s="35"/>
      <c r="E41" s="56"/>
      <c r="F41" s="56"/>
      <c r="G41" s="57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 x14ac:dyDescent="0.25">
      <c r="A42" s="75" t="s">
        <v>44</v>
      </c>
      <c r="B42" s="33"/>
      <c r="C42" s="33"/>
      <c r="D42" s="33"/>
      <c r="E42" s="33"/>
      <c r="F42" s="33"/>
      <c r="G42" s="3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19" x14ac:dyDescent="0.25">
      <c r="A43" s="35"/>
      <c r="B43" s="35"/>
      <c r="C43" s="35"/>
      <c r="D43" s="35"/>
      <c r="E43" s="33"/>
      <c r="F43" s="33"/>
      <c r="G43" s="3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19" x14ac:dyDescent="0.25">
      <c r="A44" s="3"/>
      <c r="B44" s="79" t="s">
        <v>45</v>
      </c>
      <c r="C44" s="80"/>
      <c r="D44" s="80"/>
      <c r="E44" s="80"/>
      <c r="F44" s="80"/>
      <c r="G44" s="81"/>
      <c r="H44" s="76">
        <v>-71.814364505999947</v>
      </c>
      <c r="I44" s="76">
        <v>-353.88155237392493</v>
      </c>
      <c r="J44" s="76">
        <v>-577.97639241740217</v>
      </c>
      <c r="K44" s="76">
        <v>-438.15371663064616</v>
      </c>
      <c r="L44" s="76">
        <v>-395.32984691254114</v>
      </c>
      <c r="M44" s="76">
        <v>-413.38340897649414</v>
      </c>
      <c r="N44" s="76">
        <v>-361.44525173891907</v>
      </c>
      <c r="O44" s="76">
        <v>-330.98786782271873</v>
      </c>
      <c r="P44" s="76">
        <v>-298.20990418212023</v>
      </c>
      <c r="Q44" s="76">
        <v>-254.72655769294761</v>
      </c>
      <c r="R44" s="76">
        <v>-196.06133794363814</v>
      </c>
      <c r="S44" s="76">
        <v>-18.806948144863782</v>
      </c>
    </row>
    <row r="45" spans="1:19" x14ac:dyDescent="0.25">
      <c r="A45" s="82"/>
      <c r="B45" s="80" t="s">
        <v>46</v>
      </c>
      <c r="C45" s="80"/>
      <c r="D45" s="80"/>
      <c r="E45" s="80"/>
      <c r="F45" s="80"/>
      <c r="G45" s="81"/>
      <c r="H45" s="83">
        <v>-67.039382305999951</v>
      </c>
      <c r="I45" s="83">
        <v>-286.89755237392495</v>
      </c>
      <c r="J45" s="83">
        <v>-499.49786991672715</v>
      </c>
      <c r="K45" s="83">
        <v>-352.13972663124616</v>
      </c>
      <c r="L45" s="83">
        <v>-386.72984691254112</v>
      </c>
      <c r="M45" s="83">
        <v>-413.38340897649414</v>
      </c>
      <c r="N45" s="83">
        <v>-361.44525173891907</v>
      </c>
      <c r="O45" s="83">
        <v>-330.98786782271873</v>
      </c>
      <c r="P45" s="83">
        <v>-298.20990418212023</v>
      </c>
      <c r="Q45" s="83">
        <v>-254.72655769294761</v>
      </c>
      <c r="R45" s="83">
        <v>-196.06133794363814</v>
      </c>
      <c r="S45" s="83">
        <v>-18.806948144863782</v>
      </c>
    </row>
    <row r="46" spans="1:19" x14ac:dyDescent="0.25">
      <c r="A46" s="82"/>
      <c r="B46" s="80" t="s">
        <v>47</v>
      </c>
      <c r="C46" s="80"/>
      <c r="D46" s="80"/>
      <c r="E46" s="80"/>
      <c r="F46" s="80"/>
      <c r="G46" s="81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</row>
    <row r="47" spans="1:19" x14ac:dyDescent="0.25">
      <c r="A47" s="47"/>
      <c r="B47" s="47" t="s">
        <v>48</v>
      </c>
      <c r="C47" s="47"/>
      <c r="D47" s="47"/>
      <c r="E47" s="47"/>
      <c r="F47" s="47"/>
      <c r="G47" s="64"/>
      <c r="H47" s="84">
        <v>-632.20130681599994</v>
      </c>
      <c r="I47" s="84">
        <v>-705.82241083462486</v>
      </c>
      <c r="J47" s="84">
        <v>-1008.8534653922782</v>
      </c>
      <c r="K47" s="84">
        <v>-870.39239889890223</v>
      </c>
      <c r="L47" s="84">
        <v>-760.97040027453136</v>
      </c>
      <c r="M47" s="84">
        <v>-619.44288702553843</v>
      </c>
      <c r="N47" s="84">
        <v>-564.24914650377764</v>
      </c>
      <c r="O47" s="84">
        <v>-533.70616119486169</v>
      </c>
      <c r="P47" s="84">
        <v>-500.59739070999228</v>
      </c>
      <c r="Q47" s="84">
        <v>-455.66133088699314</v>
      </c>
      <c r="R47" s="84">
        <v>-393.46452010594805</v>
      </c>
      <c r="S47" s="84">
        <v>-210.43339631693726</v>
      </c>
    </row>
    <row r="48" spans="1:19" x14ac:dyDescent="0.25">
      <c r="A48" s="3"/>
      <c r="B48" s="85"/>
      <c r="C48" s="85"/>
      <c r="D48" s="85"/>
      <c r="E48" s="85"/>
      <c r="F48" s="85"/>
      <c r="G48" s="43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19" x14ac:dyDescent="0.25">
      <c r="A49" s="5"/>
      <c r="B49" s="86" t="s">
        <v>49</v>
      </c>
      <c r="C49" s="87"/>
      <c r="D49" s="87"/>
      <c r="E49" s="87"/>
      <c r="F49" s="87"/>
      <c r="G49" s="88"/>
      <c r="H49" s="89">
        <v>560.38694230999999</v>
      </c>
      <c r="I49" s="89">
        <v>351.94085846069999</v>
      </c>
      <c r="J49" s="89">
        <v>430.87707297487606</v>
      </c>
      <c r="K49" s="89">
        <v>432.23868226825607</v>
      </c>
      <c r="L49" s="89">
        <v>365.64055336199027</v>
      </c>
      <c r="M49" s="89">
        <v>206.05947804904432</v>
      </c>
      <c r="N49" s="89">
        <v>202.80389476485857</v>
      </c>
      <c r="O49" s="89">
        <v>202.71829337214294</v>
      </c>
      <c r="P49" s="89">
        <v>202.38748652787208</v>
      </c>
      <c r="Q49" s="89">
        <v>200.9347731940455</v>
      </c>
      <c r="R49" s="89">
        <v>197.40318216230989</v>
      </c>
      <c r="S49" s="89">
        <v>191.62644817207348</v>
      </c>
    </row>
    <row r="50" spans="1:19" x14ac:dyDescent="0.25">
      <c r="A50" s="3"/>
      <c r="B50" s="35"/>
      <c r="C50" s="35"/>
      <c r="D50" s="35"/>
      <c r="E50" s="35"/>
      <c r="F50" s="35"/>
      <c r="G50" s="43"/>
      <c r="H50" s="90"/>
      <c r="I50" s="90"/>
      <c r="J50" s="90"/>
      <c r="K50" s="35"/>
      <c r="L50" s="90"/>
      <c r="M50" s="90"/>
      <c r="N50" s="90"/>
      <c r="O50" s="90"/>
      <c r="P50" s="90"/>
      <c r="Q50" s="90"/>
      <c r="R50" s="90"/>
      <c r="S50" s="90"/>
    </row>
    <row r="51" spans="1:19" s="93" customFormat="1" ht="17.25" x14ac:dyDescent="0.4">
      <c r="A51" s="75" t="s">
        <v>50</v>
      </c>
      <c r="B51" s="91"/>
      <c r="C51" s="91"/>
      <c r="D51" s="91"/>
      <c r="E51" s="91"/>
      <c r="F51" s="91"/>
      <c r="G51" s="92"/>
      <c r="H51" s="77">
        <v>373.47886050000045</v>
      </c>
      <c r="I51" s="77">
        <v>441.69999999999993</v>
      </c>
      <c r="J51" s="77">
        <v>617.50935088132405</v>
      </c>
      <c r="K51" s="77">
        <v>390.7246981364317</v>
      </c>
      <c r="L51" s="77">
        <v>591.58197486412485</v>
      </c>
      <c r="M51" s="77">
        <v>630.74621465827295</v>
      </c>
      <c r="N51" s="77">
        <v>452.23822381577315</v>
      </c>
      <c r="O51" s="77">
        <v>445.65671103840663</v>
      </c>
      <c r="P51" s="77">
        <v>826.86358694741193</v>
      </c>
      <c r="Q51" s="77">
        <v>465.68432808610504</v>
      </c>
      <c r="R51" s="77">
        <v>465.30005991083158</v>
      </c>
      <c r="S51" s="77">
        <v>438.51475085382094</v>
      </c>
    </row>
    <row r="52" spans="1:19" x14ac:dyDescent="0.25">
      <c r="A52" s="35"/>
      <c r="B52" s="35" t="s">
        <v>51</v>
      </c>
      <c r="C52" s="33"/>
      <c r="D52" s="33"/>
      <c r="E52" s="33"/>
      <c r="F52" s="33"/>
      <c r="G52" s="34"/>
      <c r="H52" s="44">
        <v>1023.4993571200004</v>
      </c>
      <c r="I52" s="44">
        <v>771.09999999999991</v>
      </c>
      <c r="J52" s="44">
        <v>1752.1093508813242</v>
      </c>
      <c r="K52" s="94">
        <v>748.7246981364317</v>
      </c>
      <c r="L52" s="44">
        <v>925.68197486412487</v>
      </c>
      <c r="M52" s="44">
        <v>981.14621465827304</v>
      </c>
      <c r="N52" s="44">
        <v>1612.7382238157732</v>
      </c>
      <c r="O52" s="44">
        <v>945.25671103840659</v>
      </c>
      <c r="P52" s="44">
        <v>1996.1635869474119</v>
      </c>
      <c r="Q52" s="44">
        <v>827.48432808610505</v>
      </c>
      <c r="R52" s="44">
        <v>1601.7000599108314</v>
      </c>
      <c r="S52" s="44">
        <v>750.81475085382101</v>
      </c>
    </row>
    <row r="53" spans="1:19" x14ac:dyDescent="0.25">
      <c r="A53" s="3"/>
      <c r="B53" s="35" t="s">
        <v>52</v>
      </c>
      <c r="C53" s="33"/>
      <c r="D53" s="33"/>
      <c r="E53" s="33"/>
      <c r="F53" s="33"/>
      <c r="G53" s="34"/>
      <c r="H53" s="58">
        <v>-650.0204966199999</v>
      </c>
      <c r="I53" s="58">
        <v>-329.4</v>
      </c>
      <c r="J53" s="58">
        <v>-1134.6000000000001</v>
      </c>
      <c r="K53" s="58">
        <v>-358</v>
      </c>
      <c r="L53" s="58">
        <v>-334.1</v>
      </c>
      <c r="M53" s="58">
        <v>-350.40000000000003</v>
      </c>
      <c r="N53" s="58">
        <v>-1160.5</v>
      </c>
      <c r="O53" s="58">
        <v>-499.59999999999997</v>
      </c>
      <c r="P53" s="58">
        <v>-1169.3</v>
      </c>
      <c r="Q53" s="58">
        <v>-361.8</v>
      </c>
      <c r="R53" s="58">
        <v>-1136.3999999999999</v>
      </c>
      <c r="S53" s="58">
        <v>-312.30000000000007</v>
      </c>
    </row>
    <row r="54" spans="1:19" x14ac:dyDescent="0.25">
      <c r="A54" s="3"/>
      <c r="B54" s="35" t="s">
        <v>53</v>
      </c>
      <c r="C54" s="33"/>
      <c r="D54" s="33"/>
      <c r="E54" s="33"/>
      <c r="F54" s="33"/>
      <c r="G54" s="34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</row>
    <row r="55" spans="1:19" x14ac:dyDescent="0.25">
      <c r="A55" s="3"/>
      <c r="B55" s="35" t="s">
        <v>54</v>
      </c>
      <c r="C55" s="33"/>
      <c r="D55" s="33"/>
      <c r="E55" s="33"/>
      <c r="F55" s="33"/>
      <c r="G55" s="34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  <row r="56" spans="1:19" x14ac:dyDescent="0.25">
      <c r="A56" s="3"/>
      <c r="B56" s="33"/>
      <c r="C56" s="33"/>
      <c r="D56" s="33"/>
      <c r="E56" s="33"/>
      <c r="F56" s="33"/>
      <c r="G56" s="34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</row>
    <row r="57" spans="1:19" s="95" customFormat="1" ht="17.25" x14ac:dyDescent="0.4">
      <c r="A57" s="75" t="s">
        <v>55</v>
      </c>
      <c r="B57" s="36"/>
      <c r="C57" s="36"/>
      <c r="D57" s="36"/>
      <c r="E57" s="36"/>
      <c r="F57" s="36"/>
      <c r="G57" s="37"/>
      <c r="H57" s="77">
        <v>-301.6644959940005</v>
      </c>
      <c r="I57" s="77">
        <v>-87.818447626074999</v>
      </c>
      <c r="J57" s="77">
        <v>-39.532958463921887</v>
      </c>
      <c r="K57" s="77">
        <v>47.429018494214461</v>
      </c>
      <c r="L57" s="77">
        <v>-196.2521279515837</v>
      </c>
      <c r="M57" s="77">
        <v>-217.36280568177881</v>
      </c>
      <c r="N57" s="77">
        <v>-90.792972076854085</v>
      </c>
      <c r="O57" s="77">
        <v>-114.6688432156879</v>
      </c>
      <c r="P57" s="77">
        <v>-528.65368276529171</v>
      </c>
      <c r="Q57" s="77">
        <v>-210.95777039315743</v>
      </c>
      <c r="R57" s="77">
        <v>-269.23872196719344</v>
      </c>
      <c r="S57" s="77">
        <v>-419.70780270895716</v>
      </c>
    </row>
    <row r="58" spans="1:19" x14ac:dyDescent="0.25">
      <c r="A58" s="3"/>
      <c r="B58" s="35" t="s">
        <v>56</v>
      </c>
      <c r="C58" s="33"/>
      <c r="D58" s="33"/>
      <c r="E58" s="33"/>
      <c r="F58" s="33"/>
      <c r="G58" s="34"/>
      <c r="H58" s="58">
        <v>15.219564099999946</v>
      </c>
      <c r="I58" s="58">
        <v>-194.76521684372037</v>
      </c>
      <c r="J58" s="58">
        <v>5.0098753422432774</v>
      </c>
      <c r="K58" s="58">
        <v>86.454899904070473</v>
      </c>
      <c r="L58" s="58">
        <v>6.2095435163913812</v>
      </c>
      <c r="M58" s="58">
        <v>-2.8752477758849251</v>
      </c>
      <c r="N58" s="58">
        <v>-4.2835888106050177</v>
      </c>
      <c r="O58" s="58">
        <v>-1.3984949779839275</v>
      </c>
      <c r="P58" s="58">
        <v>-3.4263357170166495</v>
      </c>
      <c r="Q58" s="58">
        <v>-0.55751275160804692</v>
      </c>
      <c r="R58" s="58">
        <v>-2.69760099033217</v>
      </c>
      <c r="S58" s="58">
        <v>-4.5807627262796924</v>
      </c>
    </row>
    <row r="59" spans="1:19" x14ac:dyDescent="0.25">
      <c r="A59" s="35"/>
      <c r="B59" s="35" t="s">
        <v>57</v>
      </c>
      <c r="C59" s="33"/>
      <c r="D59" s="33"/>
      <c r="E59" s="33"/>
      <c r="F59" s="33"/>
      <c r="G59" s="34"/>
      <c r="H59" s="58">
        <v>-286.32143018000011</v>
      </c>
      <c r="I59" s="58">
        <v>-95.198017696851849</v>
      </c>
      <c r="J59" s="58">
        <v>-66.168429099119436</v>
      </c>
      <c r="K59" s="58">
        <v>-64.687862048189402</v>
      </c>
      <c r="L59" s="58">
        <v>-62.266505351893358</v>
      </c>
      <c r="M59" s="58">
        <v>-75.192784606253227</v>
      </c>
      <c r="N59" s="58">
        <v>-71.905005459685015</v>
      </c>
      <c r="O59" s="58">
        <v>-60.153652472270537</v>
      </c>
      <c r="P59" s="58">
        <v>-60.692588788953238</v>
      </c>
      <c r="Q59" s="58">
        <v>-66.267278921210874</v>
      </c>
      <c r="R59" s="58">
        <v>-96.103925966781603</v>
      </c>
      <c r="S59" s="58">
        <v>-147.65522118615087</v>
      </c>
    </row>
    <row r="60" spans="1:19" x14ac:dyDescent="0.25">
      <c r="A60" s="3"/>
      <c r="B60" s="35" t="s">
        <v>58</v>
      </c>
      <c r="C60" s="33"/>
      <c r="D60" s="33"/>
      <c r="E60" s="33"/>
      <c r="F60" s="33"/>
      <c r="G60" s="34"/>
      <c r="H60" s="96">
        <v>-3.0365499300000001</v>
      </c>
      <c r="I60" s="96">
        <v>0</v>
      </c>
      <c r="J60" s="96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</row>
    <row r="61" spans="1:19" x14ac:dyDescent="0.25">
      <c r="A61" s="3"/>
      <c r="B61" s="35" t="s">
        <v>59</v>
      </c>
      <c r="C61" s="33"/>
      <c r="D61" s="33"/>
      <c r="E61" s="33"/>
      <c r="F61" s="33"/>
      <c r="G61" s="34"/>
      <c r="H61" s="96">
        <v>-29.392532269999947</v>
      </c>
      <c r="I61" s="96">
        <v>184.31227351449667</v>
      </c>
      <c r="J61" s="96">
        <v>9.210402999976111</v>
      </c>
      <c r="K61" s="96">
        <v>13.128594889030239</v>
      </c>
      <c r="L61" s="96">
        <v>-153.25441840410605</v>
      </c>
      <c r="M61" s="96">
        <v>-152.92989004325881</v>
      </c>
      <c r="N61" s="96">
        <v>-28.849010841814447</v>
      </c>
      <c r="O61" s="96">
        <v>-68.091967609329487</v>
      </c>
      <c r="P61" s="96">
        <v>-480.18253017757536</v>
      </c>
      <c r="Q61" s="96">
        <v>-160.4867666175667</v>
      </c>
      <c r="R61" s="96">
        <v>-186.53245396063136</v>
      </c>
      <c r="S61" s="96">
        <v>-214.02392069774785</v>
      </c>
    </row>
    <row r="62" spans="1:19" x14ac:dyDescent="0.25">
      <c r="A62" s="6"/>
      <c r="B62" s="98" t="s">
        <v>60</v>
      </c>
      <c r="C62" s="98"/>
      <c r="D62" s="98"/>
      <c r="E62" s="98" t="s">
        <v>15</v>
      </c>
      <c r="F62" s="98"/>
      <c r="G62" s="99"/>
      <c r="H62" s="100">
        <v>560.38694230999999</v>
      </c>
      <c r="I62" s="100">
        <v>351.94085846069999</v>
      </c>
      <c r="J62" s="100">
        <v>430.87707297487606</v>
      </c>
      <c r="K62" s="100">
        <v>432.23868226825607</v>
      </c>
      <c r="L62" s="100">
        <v>365.64055336199027</v>
      </c>
      <c r="M62" s="100">
        <v>206.05947804904432</v>
      </c>
      <c r="N62" s="100">
        <v>202.80389476485857</v>
      </c>
      <c r="O62" s="100">
        <v>202.71829337214294</v>
      </c>
      <c r="P62" s="100">
        <v>202.38748652787208</v>
      </c>
      <c r="Q62" s="100">
        <v>200.9347731940455</v>
      </c>
      <c r="R62" s="100">
        <v>197.40318216230989</v>
      </c>
      <c r="S62" s="100">
        <v>191.62644817207348</v>
      </c>
    </row>
    <row r="63" spans="1:19" x14ac:dyDescent="0.25">
      <c r="A63" s="75"/>
      <c r="B63" s="98" t="s">
        <v>61</v>
      </c>
      <c r="C63" s="75"/>
      <c r="D63" s="75"/>
      <c r="E63" s="75"/>
      <c r="F63" s="75"/>
      <c r="G63" s="101"/>
      <c r="H63" s="102">
        <v>-560.38694230999999</v>
      </c>
      <c r="I63" s="102">
        <v>-351.94085846069999</v>
      </c>
      <c r="J63" s="102">
        <v>-430.87707297487606</v>
      </c>
      <c r="K63" s="102">
        <v>-432.23868226825607</v>
      </c>
      <c r="L63" s="102">
        <v>-365.64055336199027</v>
      </c>
      <c r="M63" s="102">
        <v>-206.05947804904432</v>
      </c>
      <c r="N63" s="102">
        <v>-202.80389476485857</v>
      </c>
      <c r="O63" s="102">
        <v>-202.71829337214294</v>
      </c>
      <c r="P63" s="102">
        <v>-202.38748652787208</v>
      </c>
      <c r="Q63" s="102">
        <v>-200.9347731940455</v>
      </c>
      <c r="R63" s="102">
        <v>-197.40318216230989</v>
      </c>
      <c r="S63" s="102">
        <v>-191.62644817207348</v>
      </c>
    </row>
    <row r="64" spans="1:19" x14ac:dyDescent="0.25">
      <c r="A64" s="35"/>
      <c r="B64" s="33" t="s">
        <v>62</v>
      </c>
      <c r="C64" s="35"/>
      <c r="D64" s="35"/>
      <c r="E64" s="35"/>
      <c r="F64" s="35"/>
      <c r="G64" s="43"/>
      <c r="H64" s="96">
        <v>1.8664522859995714</v>
      </c>
      <c r="I64" s="103">
        <v>-6.2527760746888816E-13</v>
      </c>
      <c r="J64" s="103">
        <v>0.27601745285937795</v>
      </c>
      <c r="K64" s="103">
        <v>0.28800672944601047</v>
      </c>
      <c r="L64" s="103">
        <v>0.30062702651554218</v>
      </c>
      <c r="M64" s="103">
        <v>0.31388739487010753</v>
      </c>
      <c r="N64" s="103">
        <v>0.32793085624120977</v>
      </c>
      <c r="O64" s="103">
        <v>0.43370471741548045</v>
      </c>
      <c r="P64" s="103">
        <v>0.45039617577128865</v>
      </c>
      <c r="Q64" s="103">
        <v>0.46800948557040556</v>
      </c>
      <c r="R64" s="103">
        <v>0.48673983513162966</v>
      </c>
      <c r="S64" s="103">
        <v>0.5068040187837255</v>
      </c>
    </row>
    <row r="65" spans="1:19" x14ac:dyDescent="0.25">
      <c r="A65" s="35"/>
      <c r="B65" s="35"/>
      <c r="C65" s="35"/>
      <c r="D65" s="35"/>
      <c r="E65" s="35"/>
      <c r="F65" s="35"/>
      <c r="G65" s="43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1:19" ht="15.75" thickBot="1" x14ac:dyDescent="0.3">
      <c r="A66" s="104" t="s">
        <v>63</v>
      </c>
      <c r="B66" s="105"/>
      <c r="C66" s="105"/>
      <c r="D66" s="105"/>
      <c r="E66" s="105"/>
      <c r="F66" s="105"/>
      <c r="G66" s="106"/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</row>
    <row r="67" spans="1:19" x14ac:dyDescent="0.25">
      <c r="A67" s="7" t="s">
        <v>64</v>
      </c>
      <c r="B67" s="108"/>
      <c r="C67" s="108"/>
      <c r="D67" s="108"/>
      <c r="I67" s="109"/>
      <c r="J67" s="110"/>
      <c r="K67" s="109"/>
      <c r="L67" s="109"/>
      <c r="M67" s="110"/>
      <c r="N67" s="110"/>
      <c r="O67" s="109"/>
      <c r="P67" s="110"/>
      <c r="Q67" s="109"/>
      <c r="R67" s="109"/>
    </row>
    <row r="68" spans="1:19" x14ac:dyDescent="0.25">
      <c r="A68" s="7"/>
      <c r="B68" s="111"/>
      <c r="C68" s="8"/>
      <c r="D68" s="108"/>
      <c r="H68" s="112"/>
      <c r="I68" s="112"/>
      <c r="J68" s="110"/>
      <c r="K68" s="109"/>
      <c r="L68" s="109"/>
      <c r="M68" s="110"/>
      <c r="N68" s="110"/>
      <c r="O68" s="109"/>
      <c r="P68" s="110"/>
      <c r="Q68" s="109"/>
      <c r="R68" s="109"/>
    </row>
    <row r="69" spans="1:19" x14ac:dyDescent="0.25">
      <c r="A69" s="113"/>
      <c r="B69" s="108"/>
      <c r="C69" s="114" t="s">
        <v>65</v>
      </c>
      <c r="D69" s="115"/>
      <c r="E69" s="115"/>
      <c r="F69" s="115"/>
      <c r="G69" s="115"/>
      <c r="H69" s="116">
        <v>0</v>
      </c>
      <c r="I69" s="116">
        <v>0</v>
      </c>
      <c r="J69" s="116">
        <v>1242.1093508813242</v>
      </c>
      <c r="K69" s="116">
        <v>420.52469813643171</v>
      </c>
      <c r="L69" s="116">
        <v>651.88197486412491</v>
      </c>
      <c r="M69" s="116">
        <v>778.34621465827308</v>
      </c>
      <c r="N69" s="116">
        <v>1550.9382238157732</v>
      </c>
      <c r="O69" s="116">
        <v>936.25671103840659</v>
      </c>
      <c r="P69" s="116">
        <v>1996.1635869474119</v>
      </c>
      <c r="Q69" s="116">
        <v>827.48432808610505</v>
      </c>
      <c r="R69" s="116">
        <v>1601.7000599108314</v>
      </c>
    </row>
    <row r="70" spans="1:19" x14ac:dyDescent="0.25">
      <c r="A70" s="113"/>
      <c r="B70" s="108"/>
      <c r="C70" s="117" t="s">
        <v>66</v>
      </c>
      <c r="D70" s="117"/>
      <c r="E70" s="117"/>
      <c r="F70" s="117"/>
      <c r="G70" s="117"/>
      <c r="H70" s="118">
        <v>145.80000000000001</v>
      </c>
      <c r="I70" s="14">
        <v>169.46820103765282</v>
      </c>
      <c r="J70" s="14">
        <v>220.47304297983027</v>
      </c>
      <c r="K70" s="14">
        <v>283.93690176083817</v>
      </c>
      <c r="L70" s="14">
        <v>375.28340163005726</v>
      </c>
      <c r="M70" s="14">
        <v>430.59848836581335</v>
      </c>
      <c r="N70" s="14">
        <v>559.25032821690024</v>
      </c>
      <c r="O70" s="14">
        <v>583.56913560289911</v>
      </c>
      <c r="P70" s="14">
        <v>607.02209409929912</v>
      </c>
      <c r="Q70" s="14">
        <v>629.57093704229828</v>
      </c>
      <c r="R70" s="14">
        <v>651.4244643382915</v>
      </c>
    </row>
    <row r="71" spans="1:19" x14ac:dyDescent="0.25">
      <c r="A71" s="113"/>
      <c r="B71" s="108"/>
      <c r="C71" s="119" t="s">
        <v>67</v>
      </c>
      <c r="H71" s="14">
        <v>91</v>
      </c>
      <c r="I71" s="14">
        <v>168.46</v>
      </c>
      <c r="J71" s="14">
        <v>217.92046426360898</v>
      </c>
      <c r="K71" s="14">
        <v>279.63541516290024</v>
      </c>
      <c r="L71" s="14">
        <v>339.90894246847398</v>
      </c>
      <c r="M71" s="14">
        <v>392.75870562589398</v>
      </c>
      <c r="N71" s="14">
        <v>416.55488150934974</v>
      </c>
      <c r="O71" s="14">
        <v>433.53566360824686</v>
      </c>
      <c r="P71" s="14">
        <v>447.90000128416125</v>
      </c>
      <c r="Q71" s="14">
        <v>461.9847414425156</v>
      </c>
      <c r="R71" s="14">
        <v>474.78774370180082</v>
      </c>
    </row>
    <row r="72" spans="1:19" x14ac:dyDescent="0.25">
      <c r="A72" s="113"/>
      <c r="B72" s="108"/>
      <c r="C72" s="119" t="s">
        <v>68</v>
      </c>
      <c r="H72" s="14">
        <v>54.8</v>
      </c>
      <c r="I72" s="14">
        <v>1.0082010376528001</v>
      </c>
      <c r="J72" s="14">
        <v>2.5525787162213001</v>
      </c>
      <c r="K72" s="14">
        <v>4.3014865979379504</v>
      </c>
      <c r="L72" s="14">
        <v>35.374459161583268</v>
      </c>
      <c r="M72" s="14">
        <v>37.839782739919386</v>
      </c>
      <c r="N72" s="14">
        <v>142.69544670755056</v>
      </c>
      <c r="O72" s="14">
        <v>150.03347199465222</v>
      </c>
      <c r="P72" s="14">
        <v>159.12209281513788</v>
      </c>
      <c r="Q72" s="14">
        <v>167.58619559978268</v>
      </c>
      <c r="R72" s="14">
        <v>176.63672063649062</v>
      </c>
    </row>
    <row r="73" spans="1:19" x14ac:dyDescent="0.25">
      <c r="A73" s="120" t="s">
        <v>0</v>
      </c>
      <c r="B73" s="121"/>
      <c r="C73" s="121"/>
      <c r="D73" s="121"/>
      <c r="E73" s="121"/>
      <c r="F73" s="121"/>
      <c r="G73" s="121"/>
      <c r="H73" s="122"/>
      <c r="I73" s="122"/>
      <c r="J73" s="82"/>
      <c r="K73" s="82"/>
      <c r="L73" s="123"/>
      <c r="M73" s="123"/>
      <c r="N73" s="123"/>
      <c r="O73" s="123"/>
      <c r="P73" s="123"/>
      <c r="Q73" s="123"/>
    </row>
    <row r="74" spans="1:19" x14ac:dyDescent="0.25">
      <c r="A74" s="124" t="s">
        <v>69</v>
      </c>
      <c r="B74" s="125"/>
      <c r="C74" s="126"/>
      <c r="D74" s="126"/>
      <c r="E74" s="126"/>
      <c r="F74" s="126"/>
      <c r="G74" s="126"/>
      <c r="H74" s="82"/>
      <c r="I74" s="82"/>
      <c r="J74" s="82"/>
      <c r="K74" s="82"/>
      <c r="L74" s="127"/>
    </row>
    <row r="75" spans="1:19" x14ac:dyDescent="0.25">
      <c r="A75" s="79" t="s">
        <v>70</v>
      </c>
      <c r="B75" s="125"/>
      <c r="C75" s="126"/>
      <c r="D75" s="126"/>
      <c r="E75" s="126"/>
      <c r="F75" s="126"/>
      <c r="G75" s="126"/>
      <c r="H75" s="128"/>
      <c r="I75" s="128"/>
      <c r="J75" s="128"/>
      <c r="K75" s="128"/>
    </row>
    <row r="76" spans="1:19" ht="15.75" thickBot="1" x14ac:dyDescent="0.3">
      <c r="A76" s="129"/>
      <c r="B76" s="130"/>
      <c r="C76" s="131"/>
      <c r="D76" s="131"/>
      <c r="E76" s="131"/>
      <c r="F76" s="131"/>
      <c r="G76" s="131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9" x14ac:dyDescent="0.25">
      <c r="A77" s="132"/>
      <c r="B77" s="133"/>
      <c r="C77" s="133"/>
      <c r="D77" s="133"/>
      <c r="E77" s="133"/>
      <c r="F77" s="133"/>
      <c r="G77" s="134"/>
      <c r="H77" s="25">
        <v>2017</v>
      </c>
      <c r="I77" s="135" t="s">
        <v>71</v>
      </c>
      <c r="J77" s="135" t="s">
        <v>5</v>
      </c>
      <c r="K77" s="135" t="s">
        <v>6</v>
      </c>
      <c r="L77" s="136" t="s">
        <v>7</v>
      </c>
      <c r="M77" s="137" t="s">
        <v>8</v>
      </c>
      <c r="N77" s="136" t="s">
        <v>9</v>
      </c>
      <c r="O77" s="137" t="s">
        <v>10</v>
      </c>
      <c r="P77" s="137" t="s">
        <v>11</v>
      </c>
      <c r="Q77" s="136" t="s">
        <v>12</v>
      </c>
      <c r="R77" s="136" t="s">
        <v>13</v>
      </c>
      <c r="S77" s="28" t="s">
        <v>14</v>
      </c>
    </row>
    <row r="78" spans="1:19" x14ac:dyDescent="0.25">
      <c r="A78" s="138"/>
      <c r="B78" s="138"/>
      <c r="C78" s="138"/>
      <c r="D78" s="138"/>
      <c r="E78" s="138"/>
      <c r="F78" s="138"/>
      <c r="G78" s="139"/>
      <c r="H78" s="140"/>
      <c r="I78" s="140"/>
      <c r="J78" s="140"/>
      <c r="K78" s="140"/>
      <c r="L78" s="141"/>
      <c r="M78" s="141"/>
      <c r="N78" s="141"/>
      <c r="O78" s="141"/>
      <c r="P78" s="32"/>
      <c r="Q78" s="32"/>
      <c r="R78" s="32"/>
      <c r="S78" s="32"/>
    </row>
    <row r="79" spans="1:19" x14ac:dyDescent="0.25">
      <c r="A79" s="35"/>
      <c r="B79" s="33"/>
      <c r="C79" s="33"/>
      <c r="D79" s="33"/>
      <c r="E79" s="33"/>
      <c r="F79" s="33"/>
      <c r="G79" s="33"/>
      <c r="H79" s="35"/>
      <c r="I79" s="35"/>
      <c r="J79" s="35"/>
      <c r="K79" s="142"/>
      <c r="L79" s="142"/>
      <c r="M79" s="142"/>
      <c r="N79" s="142"/>
      <c r="O79" s="35"/>
      <c r="P79" s="35"/>
      <c r="Q79" s="35"/>
      <c r="R79" s="35"/>
    </row>
    <row r="80" spans="1:19" s="144" customFormat="1" x14ac:dyDescent="0.25">
      <c r="A80" s="4" t="s">
        <v>16</v>
      </c>
      <c r="B80" s="36"/>
      <c r="C80" s="36"/>
      <c r="D80" s="36"/>
      <c r="E80" s="36"/>
      <c r="F80" s="36"/>
      <c r="G80" s="36"/>
      <c r="H80" s="143">
        <f t="shared" ref="H80:S80" si="0">+H8/H$138</f>
        <v>0.22970591109224137</v>
      </c>
      <c r="I80" s="143">
        <f t="shared" si="0"/>
        <v>0.22991157654175193</v>
      </c>
      <c r="J80" s="143">
        <f t="shared" si="0"/>
        <v>0.22606941170769576</v>
      </c>
      <c r="K80" s="143">
        <f t="shared" si="0"/>
        <v>0.22864134562864027</v>
      </c>
      <c r="L80" s="143">
        <f t="shared" si="0"/>
        <v>0.23007270228182497</v>
      </c>
      <c r="M80" s="143">
        <f t="shared" si="0"/>
        <v>0.22973301253166667</v>
      </c>
      <c r="N80" s="143">
        <f t="shared" si="0"/>
        <v>0.23027653921826244</v>
      </c>
      <c r="O80" s="143">
        <f t="shared" si="0"/>
        <v>0.2302995391356473</v>
      </c>
      <c r="P80" s="143">
        <f t="shared" si="0"/>
        <v>0.23032864775088285</v>
      </c>
      <c r="Q80" s="143">
        <f t="shared" si="0"/>
        <v>0.23037287235907966</v>
      </c>
      <c r="R80" s="143">
        <f t="shared" si="0"/>
        <v>0.23042111614356714</v>
      </c>
      <c r="S80" s="143">
        <f t="shared" si="0"/>
        <v>0.23222684217252557</v>
      </c>
    </row>
    <row r="81" spans="1:19" x14ac:dyDescent="0.25">
      <c r="A81" s="35"/>
      <c r="B81" s="35"/>
      <c r="C81" s="35"/>
      <c r="D81" s="33"/>
      <c r="E81" s="35"/>
      <c r="F81" s="35"/>
      <c r="G81" s="3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</row>
    <row r="82" spans="1:19" x14ac:dyDescent="0.25">
      <c r="A82" s="35" t="s">
        <v>17</v>
      </c>
      <c r="B82" s="33"/>
      <c r="C82" s="33"/>
      <c r="D82" s="33"/>
      <c r="E82" s="33"/>
      <c r="F82" s="33"/>
      <c r="G82" s="33"/>
      <c r="H82" s="145">
        <f t="shared" ref="H82:R86" si="1">+H10/H$138</f>
        <v>0.22792240997913801</v>
      </c>
      <c r="I82" s="145">
        <f t="shared" si="1"/>
        <v>0.2247843522724817</v>
      </c>
      <c r="J82" s="145">
        <f t="shared" si="1"/>
        <v>0.22218672616547069</v>
      </c>
      <c r="K82" s="145">
        <f t="shared" si="1"/>
        <v>0.22728061572521693</v>
      </c>
      <c r="L82" s="145">
        <f t="shared" si="1"/>
        <v>0.2288994542359703</v>
      </c>
      <c r="M82" s="145">
        <f t="shared" si="1"/>
        <v>0.2286805524718884</v>
      </c>
      <c r="N82" s="145">
        <f t="shared" si="1"/>
        <v>0.2293324521809503</v>
      </c>
      <c r="O82" s="145">
        <f t="shared" si="1"/>
        <v>0.22945236600300062</v>
      </c>
      <c r="P82" s="145">
        <f t="shared" si="1"/>
        <v>0.22956818219378891</v>
      </c>
      <c r="Q82" s="145">
        <f t="shared" si="1"/>
        <v>0.2296900187514842</v>
      </c>
      <c r="R82" s="145">
        <f t="shared" si="1"/>
        <v>0.22980776417234108</v>
      </c>
      <c r="S82" s="145">
        <f>+S10/S$138</f>
        <v>0.23167565141927607</v>
      </c>
    </row>
    <row r="83" spans="1:19" x14ac:dyDescent="0.25">
      <c r="A83" s="49"/>
      <c r="B83" s="146" t="s">
        <v>72</v>
      </c>
      <c r="C83" s="47"/>
      <c r="D83" s="47"/>
      <c r="E83" s="47"/>
      <c r="F83" s="47"/>
      <c r="G83" s="47"/>
      <c r="H83" s="147">
        <f t="shared" si="1"/>
        <v>0.18093670079202398</v>
      </c>
      <c r="I83" s="147">
        <f t="shared" si="1"/>
        <v>0.18177042693913706</v>
      </c>
      <c r="J83" s="147">
        <f t="shared" si="1"/>
        <v>0.17891370005981005</v>
      </c>
      <c r="K83" s="147">
        <f t="shared" si="1"/>
        <v>0.18409227650666576</v>
      </c>
      <c r="L83" s="147">
        <f t="shared" si="1"/>
        <v>0.18576784986260478</v>
      </c>
      <c r="M83" s="147">
        <f t="shared" si="1"/>
        <v>0.1855991869896742</v>
      </c>
      <c r="N83" s="147">
        <f t="shared" si="1"/>
        <v>0.18630385827520429</v>
      </c>
      <c r="O83" s="147">
        <f t="shared" si="1"/>
        <v>0.18647276844860844</v>
      </c>
      <c r="P83" s="147">
        <f t="shared" si="1"/>
        <v>0.18664180406643541</v>
      </c>
      <c r="Q83" s="147">
        <f t="shared" si="1"/>
        <v>0.18681082656254541</v>
      </c>
      <c r="R83" s="147">
        <f t="shared" si="1"/>
        <v>0.18697969434171952</v>
      </c>
      <c r="S83" s="147">
        <f>+S11/S$138</f>
        <v>0.18716210809471659</v>
      </c>
    </row>
    <row r="84" spans="1:19" x14ac:dyDescent="0.25">
      <c r="A84" s="49"/>
      <c r="B84" s="53" t="s">
        <v>19</v>
      </c>
      <c r="C84" s="47"/>
      <c r="D84" s="47"/>
      <c r="E84" s="47"/>
      <c r="F84" s="47"/>
      <c r="G84" s="47"/>
      <c r="H84" s="147">
        <f t="shared" si="1"/>
        <v>0</v>
      </c>
      <c r="I84" s="147">
        <f t="shared" si="1"/>
        <v>0</v>
      </c>
      <c r="J84" s="147">
        <f t="shared" si="1"/>
        <v>0</v>
      </c>
      <c r="K84" s="147">
        <f t="shared" si="1"/>
        <v>0</v>
      </c>
      <c r="L84" s="147"/>
      <c r="M84" s="147"/>
      <c r="N84" s="147"/>
      <c r="O84" s="147"/>
      <c r="P84" s="147"/>
      <c r="Q84" s="147"/>
      <c r="R84" s="147"/>
      <c r="S84" s="147"/>
    </row>
    <row r="85" spans="1:19" x14ac:dyDescent="0.25">
      <c r="A85" s="35"/>
      <c r="B85" s="35" t="s">
        <v>20</v>
      </c>
      <c r="C85" s="33"/>
      <c r="D85" s="33"/>
      <c r="E85" s="33"/>
      <c r="F85" s="33"/>
      <c r="G85" s="33"/>
      <c r="H85" s="145">
        <f t="shared" si="1"/>
        <v>4.2293563799794466E-2</v>
      </c>
      <c r="I85" s="145">
        <f t="shared" si="1"/>
        <v>3.8672596021266423E-2</v>
      </c>
      <c r="J85" s="145">
        <f t="shared" si="1"/>
        <v>3.870836050676163E-2</v>
      </c>
      <c r="K85" s="145">
        <f t="shared" si="1"/>
        <v>3.8566888256717974E-2</v>
      </c>
      <c r="L85" s="145">
        <f t="shared" si="1"/>
        <v>3.8444335877618738E-2</v>
      </c>
      <c r="M85" s="145">
        <f t="shared" si="1"/>
        <v>3.8323505885435739E-2</v>
      </c>
      <c r="N85" s="145">
        <f t="shared" si="1"/>
        <v>3.8204301024206119E-2</v>
      </c>
      <c r="O85" s="145">
        <f t="shared" si="1"/>
        <v>3.8086715801032678E-2</v>
      </c>
      <c r="P85" s="145">
        <f t="shared" si="1"/>
        <v>3.7970744689880813E-2</v>
      </c>
      <c r="Q85" s="145">
        <f t="shared" si="1"/>
        <v>3.785638210942361E-2</v>
      </c>
      <c r="R85" s="145">
        <f t="shared" si="1"/>
        <v>3.7743622402130084E-2</v>
      </c>
      <c r="S85" s="145">
        <f>+S13/S$138</f>
        <v>3.7633385848018772E-2</v>
      </c>
    </row>
    <row r="86" spans="1:19" x14ac:dyDescent="0.25">
      <c r="A86" s="35"/>
      <c r="B86" s="35" t="s">
        <v>21</v>
      </c>
      <c r="C86" s="33"/>
      <c r="D86" s="33"/>
      <c r="E86" s="33"/>
      <c r="F86" s="33"/>
      <c r="G86" s="33"/>
      <c r="H86" s="145">
        <f t="shared" si="1"/>
        <v>4.6921453873195193E-3</v>
      </c>
      <c r="I86" s="145">
        <f t="shared" si="1"/>
        <v>4.3413293120782345E-3</v>
      </c>
      <c r="J86" s="145">
        <f t="shared" si="1"/>
        <v>4.5646655988990136E-3</v>
      </c>
      <c r="K86" s="145">
        <f t="shared" si="1"/>
        <v>4.6214509618331869E-3</v>
      </c>
      <c r="L86" s="145">
        <f t="shared" si="1"/>
        <v>4.6872684957467662E-3</v>
      </c>
      <c r="M86" s="145">
        <f t="shared" si="1"/>
        <v>4.7578595967784371E-3</v>
      </c>
      <c r="N86" s="145">
        <f t="shared" si="1"/>
        <v>4.8242928815398585E-3</v>
      </c>
      <c r="O86" s="145">
        <f t="shared" si="1"/>
        <v>4.8928817533595284E-3</v>
      </c>
      <c r="P86" s="145">
        <f t="shared" si="1"/>
        <v>4.9556334374726858E-3</v>
      </c>
      <c r="Q86" s="145">
        <f t="shared" si="1"/>
        <v>5.0228100795151895E-3</v>
      </c>
      <c r="R86" s="145">
        <f t="shared" si="1"/>
        <v>5.0844474284914513E-3</v>
      </c>
      <c r="S86" s="145">
        <f>+S14/S$138</f>
        <v>6.880157476540724E-3</v>
      </c>
    </row>
    <row r="87" spans="1:19" x14ac:dyDescent="0.25">
      <c r="A87" s="35"/>
      <c r="B87" s="35"/>
      <c r="C87" s="33"/>
      <c r="D87" s="33"/>
      <c r="E87" s="33"/>
      <c r="F87" s="33"/>
      <c r="G87" s="33"/>
      <c r="H87" s="145" t="s">
        <v>15</v>
      </c>
      <c r="I87" s="145" t="s">
        <v>15</v>
      </c>
      <c r="J87" s="145" t="s">
        <v>15</v>
      </c>
      <c r="K87" s="145" t="s">
        <v>15</v>
      </c>
      <c r="L87" s="145" t="s">
        <v>15</v>
      </c>
      <c r="M87" s="145" t="s">
        <v>15</v>
      </c>
      <c r="N87" s="145" t="s">
        <v>15</v>
      </c>
      <c r="O87" s="145" t="s">
        <v>15</v>
      </c>
      <c r="P87" s="145" t="s">
        <v>15</v>
      </c>
      <c r="Q87" s="145" t="s">
        <v>15</v>
      </c>
      <c r="R87" s="145" t="s">
        <v>15</v>
      </c>
      <c r="S87" s="145" t="s">
        <v>15</v>
      </c>
    </row>
    <row r="88" spans="1:19" x14ac:dyDescent="0.25">
      <c r="A88" s="35"/>
      <c r="B88" s="33"/>
      <c r="C88" s="33"/>
      <c r="D88" s="33"/>
      <c r="E88" s="33"/>
      <c r="F88" s="33"/>
      <c r="G88" s="33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</row>
    <row r="89" spans="1:19" x14ac:dyDescent="0.25">
      <c r="A89" s="35" t="s">
        <v>23</v>
      </c>
      <c r="B89" s="33"/>
      <c r="C89" s="33"/>
      <c r="D89" s="33"/>
      <c r="E89" s="33"/>
      <c r="F89" s="33"/>
      <c r="G89" s="33"/>
      <c r="H89" s="145">
        <f>+H17/H$138</f>
        <v>0</v>
      </c>
      <c r="I89" s="145">
        <f t="shared" ref="H89:R90" si="2">+I17/I$138</f>
        <v>0</v>
      </c>
      <c r="J89" s="145">
        <f t="shared" si="2"/>
        <v>0</v>
      </c>
      <c r="K89" s="145">
        <f t="shared" si="2"/>
        <v>0</v>
      </c>
      <c r="L89" s="145">
        <f t="shared" si="2"/>
        <v>0</v>
      </c>
      <c r="M89" s="145">
        <f t="shared" si="2"/>
        <v>0</v>
      </c>
      <c r="N89" s="145">
        <f t="shared" si="2"/>
        <v>0</v>
      </c>
      <c r="O89" s="145">
        <f t="shared" si="2"/>
        <v>0</v>
      </c>
      <c r="P89" s="145">
        <f t="shared" si="2"/>
        <v>0</v>
      </c>
      <c r="Q89" s="145">
        <f t="shared" si="2"/>
        <v>0</v>
      </c>
      <c r="R89" s="145">
        <f t="shared" si="2"/>
        <v>0</v>
      </c>
      <c r="S89" s="145">
        <f>+S17/S$138</f>
        <v>0</v>
      </c>
    </row>
    <row r="90" spans="1:19" x14ac:dyDescent="0.25">
      <c r="A90" s="35" t="s">
        <v>24</v>
      </c>
      <c r="B90" s="33"/>
      <c r="C90" s="33"/>
      <c r="D90" s="33"/>
      <c r="E90" s="33"/>
      <c r="F90" s="33"/>
      <c r="G90" s="33"/>
      <c r="H90" s="145">
        <f t="shared" si="2"/>
        <v>1.7835011131033525E-3</v>
      </c>
      <c r="I90" s="145">
        <f t="shared" si="2"/>
        <v>5.1272242692702186E-3</v>
      </c>
      <c r="J90" s="145">
        <f t="shared" si="2"/>
        <v>3.8826855422250625E-3</v>
      </c>
      <c r="K90" s="145">
        <f t="shared" si="2"/>
        <v>1.3607299034233515E-3</v>
      </c>
      <c r="L90" s="145">
        <f t="shared" si="2"/>
        <v>1.173248045854684E-3</v>
      </c>
      <c r="M90" s="145">
        <f t="shared" si="2"/>
        <v>1.0524600597782822E-3</v>
      </c>
      <c r="N90" s="145">
        <f t="shared" si="2"/>
        <v>9.4408703731215285E-4</v>
      </c>
      <c r="O90" s="145">
        <f t="shared" si="2"/>
        <v>8.4717313264667153E-4</v>
      </c>
      <c r="P90" s="145">
        <f t="shared" si="2"/>
        <v>7.6046555709393087E-4</v>
      </c>
      <c r="Q90" s="145">
        <f t="shared" si="2"/>
        <v>6.8285360759546816E-4</v>
      </c>
      <c r="R90" s="145">
        <f t="shared" si="2"/>
        <v>6.133519712260843E-4</v>
      </c>
      <c r="S90" s="145">
        <f>+S18/S$138</f>
        <v>5.5119075324946976E-4</v>
      </c>
    </row>
    <row r="91" spans="1:19" x14ac:dyDescent="0.25">
      <c r="A91" s="35"/>
      <c r="B91" s="33"/>
      <c r="C91" s="33"/>
      <c r="D91" s="33"/>
      <c r="E91" s="33"/>
      <c r="F91" s="33"/>
      <c r="G91" s="33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</row>
    <row r="92" spans="1:19" s="144" customFormat="1" x14ac:dyDescent="0.25">
      <c r="A92" s="4" t="s">
        <v>25</v>
      </c>
      <c r="B92" s="36"/>
      <c r="C92" s="36"/>
      <c r="D92" s="36"/>
      <c r="E92" s="36"/>
      <c r="F92" s="36"/>
      <c r="G92" s="36"/>
      <c r="H92" s="143">
        <f t="shared" ref="H92:O92" si="3">+H20/H$138</f>
        <v>0.23260101658307508</v>
      </c>
      <c r="I92" s="143">
        <f t="shared" si="3"/>
        <v>0.24360853829639845</v>
      </c>
      <c r="J92" s="143">
        <f t="shared" si="3"/>
        <v>0.24746650964566511</v>
      </c>
      <c r="K92" s="143">
        <f t="shared" si="3"/>
        <v>0.24418686695280584</v>
      </c>
      <c r="L92" s="143">
        <f t="shared" si="3"/>
        <v>0.24351005744917956</v>
      </c>
      <c r="M92" s="143">
        <f t="shared" si="3"/>
        <v>0.24319053876120911</v>
      </c>
      <c r="N92" s="143">
        <f t="shared" si="3"/>
        <v>0.24153971075430627</v>
      </c>
      <c r="O92" s="143">
        <f t="shared" si="3"/>
        <v>0.24017037037666064</v>
      </c>
      <c r="P92" s="143">
        <f>+P20/P$138</f>
        <v>0.23883816038266409</v>
      </c>
      <c r="Q92" s="143">
        <f>+Q20/Q$138</f>
        <v>0.23732656224341536</v>
      </c>
      <c r="R92" s="143">
        <f>+R20/R$138</f>
        <v>0.23554039770585614</v>
      </c>
      <c r="S92" s="143">
        <f>+S20/S$138</f>
        <v>0.23269653220567688</v>
      </c>
    </row>
    <row r="93" spans="1:19" x14ac:dyDescent="0.25">
      <c r="A93" s="35"/>
      <c r="B93" s="35"/>
      <c r="C93" s="35"/>
      <c r="D93" s="35"/>
      <c r="E93" s="35"/>
      <c r="F93" s="35"/>
      <c r="G93" s="3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</row>
    <row r="94" spans="1:19" x14ac:dyDescent="0.25">
      <c r="A94" s="35" t="s">
        <v>26</v>
      </c>
      <c r="B94" s="33"/>
      <c r="C94" s="33"/>
      <c r="D94" s="33"/>
      <c r="E94" s="33"/>
      <c r="F94" s="33"/>
      <c r="G94" s="33"/>
      <c r="H94" s="145">
        <f t="shared" ref="H94:S105" si="4">+H22/H$138</f>
        <v>0.20264073757197121</v>
      </c>
      <c r="I94" s="145">
        <f t="shared" si="4"/>
        <v>0.21150439905236132</v>
      </c>
      <c r="J94" s="145">
        <f t="shared" si="4"/>
        <v>0.21538933643900454</v>
      </c>
      <c r="K94" s="145">
        <f t="shared" si="4"/>
        <v>0.21317255393112541</v>
      </c>
      <c r="L94" s="145">
        <f t="shared" si="4"/>
        <v>0.21266953759904933</v>
      </c>
      <c r="M94" s="145">
        <f t="shared" si="4"/>
        <v>0.21237127487755342</v>
      </c>
      <c r="N94" s="145">
        <f t="shared" si="4"/>
        <v>0.21088042757567993</v>
      </c>
      <c r="O94" s="145">
        <f t="shared" si="4"/>
        <v>0.20946921233506233</v>
      </c>
      <c r="P94" s="145">
        <f t="shared" si="4"/>
        <v>0.20814952113696714</v>
      </c>
      <c r="Q94" s="145">
        <f t="shared" si="4"/>
        <v>0.20671733737018758</v>
      </c>
      <c r="R94" s="145">
        <f t="shared" si="4"/>
        <v>0.20506376409839611</v>
      </c>
      <c r="S94" s="145">
        <f>+S22/S$138</f>
        <v>0.20302540492012061</v>
      </c>
    </row>
    <row r="95" spans="1:19" x14ac:dyDescent="0.25">
      <c r="A95" s="49"/>
      <c r="B95" s="48" t="s">
        <v>27</v>
      </c>
      <c r="C95" s="49"/>
      <c r="D95" s="49"/>
      <c r="E95" s="49"/>
      <c r="F95" s="49"/>
      <c r="G95" s="49"/>
      <c r="H95" s="147">
        <f t="shared" si="4"/>
        <v>0.14380400740403834</v>
      </c>
      <c r="I95" s="147">
        <f t="shared" si="4"/>
        <v>0.14568331587988087</v>
      </c>
      <c r="J95" s="147">
        <f t="shared" si="4"/>
        <v>0.14496164075806595</v>
      </c>
      <c r="K95" s="147">
        <f t="shared" si="4"/>
        <v>0.14262839812872355</v>
      </c>
      <c r="L95" s="147">
        <f t="shared" si="4"/>
        <v>0.14035149600229171</v>
      </c>
      <c r="M95" s="147">
        <f t="shared" si="4"/>
        <v>0.13879315891531097</v>
      </c>
      <c r="N95" s="147">
        <f t="shared" si="4"/>
        <v>0.13748066772917139</v>
      </c>
      <c r="O95" s="147">
        <f t="shared" si="4"/>
        <v>0.13615944757387394</v>
      </c>
      <c r="P95" s="147">
        <f t="shared" si="4"/>
        <v>0.13482476030265989</v>
      </c>
      <c r="Q95" s="147">
        <f t="shared" si="4"/>
        <v>0.1335271084152117</v>
      </c>
      <c r="R95" s="147">
        <f t="shared" si="4"/>
        <v>0.13220770396691095</v>
      </c>
      <c r="S95" s="147">
        <f>+S23/S$138</f>
        <v>0.13088752749612226</v>
      </c>
    </row>
    <row r="96" spans="1:19" x14ac:dyDescent="0.25">
      <c r="A96" s="35"/>
      <c r="B96" s="35" t="s">
        <v>28</v>
      </c>
      <c r="C96" s="33"/>
      <c r="D96" s="33"/>
      <c r="E96" s="33"/>
      <c r="F96" s="33"/>
      <c r="G96" s="33"/>
      <c r="H96" s="142">
        <f t="shared" si="4"/>
        <v>0.1012215803513315</v>
      </c>
      <c r="I96" s="142">
        <f t="shared" si="4"/>
        <v>0.10274072112982778</v>
      </c>
      <c r="J96" s="142">
        <f t="shared" ref="J96:R96" si="5">+J24/PIBN</f>
        <v>0.10277536813951173</v>
      </c>
      <c r="K96" s="145">
        <f t="shared" si="5"/>
        <v>0.10176885434113596</v>
      </c>
      <c r="L96" s="145">
        <f t="shared" si="5"/>
        <v>0.10072836191996146</v>
      </c>
      <c r="M96" s="145">
        <f t="shared" si="5"/>
        <v>9.9711105500936134E-2</v>
      </c>
      <c r="N96" s="145">
        <f t="shared" si="5"/>
        <v>9.8959028389669329E-2</v>
      </c>
      <c r="O96" s="145">
        <f t="shared" si="5"/>
        <v>9.820626762360013E-2</v>
      </c>
      <c r="P96" s="145">
        <f t="shared" si="5"/>
        <v>9.7450282229752952E-2</v>
      </c>
      <c r="Q96" s="145">
        <f t="shared" si="5"/>
        <v>9.6712370812989168E-2</v>
      </c>
      <c r="R96" s="145">
        <f t="shared" si="5"/>
        <v>9.5950853118373855E-2</v>
      </c>
      <c r="S96" s="145">
        <f>+S24/PIBN</f>
        <v>9.519089903229272E-2</v>
      </c>
    </row>
    <row r="97" spans="1:19" x14ac:dyDescent="0.25">
      <c r="A97" s="35"/>
      <c r="B97" s="35" t="s">
        <v>29</v>
      </c>
      <c r="C97" s="33"/>
      <c r="D97" s="33"/>
      <c r="E97" s="33"/>
      <c r="F97" s="33"/>
      <c r="G97" s="33"/>
      <c r="H97" s="142">
        <f t="shared" si="4"/>
        <v>4.2582427052706824E-2</v>
      </c>
      <c r="I97" s="142">
        <f t="shared" si="4"/>
        <v>4.2942594750053076E-2</v>
      </c>
      <c r="J97" s="142">
        <f t="shared" ref="J97:R97" si="6">+J25/PIBN</f>
        <v>4.2186272618554246E-2</v>
      </c>
      <c r="K97" s="145">
        <f t="shared" si="6"/>
        <v>4.0859543787587577E-2</v>
      </c>
      <c r="L97" s="145">
        <f t="shared" si="6"/>
        <v>3.9623134082330258E-2</v>
      </c>
      <c r="M97" s="145">
        <f t="shared" si="6"/>
        <v>3.9082053414374859E-2</v>
      </c>
      <c r="N97" s="145">
        <f t="shared" si="6"/>
        <v>3.8521639339502069E-2</v>
      </c>
      <c r="O97" s="145">
        <f t="shared" si="6"/>
        <v>3.7953179950273815E-2</v>
      </c>
      <c r="P97" s="145">
        <f t="shared" si="6"/>
        <v>3.7374478072906954E-2</v>
      </c>
      <c r="Q97" s="145">
        <f t="shared" si="6"/>
        <v>3.6814737602222529E-2</v>
      </c>
      <c r="R97" s="145">
        <f t="shared" si="6"/>
        <v>3.6256850848537095E-2</v>
      </c>
      <c r="S97" s="145">
        <f>+S25/PIBN</f>
        <v>3.5696628463829552E-2</v>
      </c>
    </row>
    <row r="98" spans="1:19" x14ac:dyDescent="0.25">
      <c r="A98" s="49"/>
      <c r="B98" s="48" t="s">
        <v>30</v>
      </c>
      <c r="C98" s="49"/>
      <c r="D98" s="49"/>
      <c r="E98" s="49"/>
      <c r="F98" s="49"/>
      <c r="G98" s="49"/>
      <c r="H98" s="147">
        <f t="shared" si="4"/>
        <v>3.2243659384347936E-2</v>
      </c>
      <c r="I98" s="147">
        <f t="shared" si="4"/>
        <v>3.6931747887399689E-2</v>
      </c>
      <c r="J98" s="147">
        <f t="shared" si="4"/>
        <v>3.9509933600393225E-2</v>
      </c>
      <c r="K98" s="147">
        <f t="shared" si="4"/>
        <v>4.0317256833493402E-2</v>
      </c>
      <c r="L98" s="147">
        <f t="shared" si="4"/>
        <v>4.1967871501086156E-2</v>
      </c>
      <c r="M98" s="147">
        <f t="shared" si="4"/>
        <v>4.3618158462575683E-2</v>
      </c>
      <c r="N98" s="147">
        <f t="shared" si="4"/>
        <v>4.2795153735289956E-2</v>
      </c>
      <c r="O98" s="147">
        <f t="shared" si="4"/>
        <v>4.3138963768931317E-2</v>
      </c>
      <c r="P98" s="147">
        <f t="shared" si="4"/>
        <v>4.3789390145066123E-2</v>
      </c>
      <c r="Q98" s="147">
        <f t="shared" si="4"/>
        <v>4.3585492543857504E-2</v>
      </c>
      <c r="R98" s="147">
        <f t="shared" si="4"/>
        <v>4.344455781102613E-2</v>
      </c>
      <c r="S98" s="147">
        <f t="shared" si="4"/>
        <v>4.3144301204740963E-2</v>
      </c>
    </row>
    <row r="99" spans="1:19" x14ac:dyDescent="0.25">
      <c r="A99" s="148"/>
      <c r="B99" s="68"/>
      <c r="C99" s="67" t="s">
        <v>31</v>
      </c>
      <c r="D99" s="148"/>
      <c r="E99" s="148"/>
      <c r="F99" s="148"/>
      <c r="G99" s="148"/>
      <c r="H99" s="149">
        <f t="shared" si="4"/>
        <v>3.668550177643887E-3</v>
      </c>
      <c r="I99" s="149">
        <f t="shared" si="4"/>
        <v>6.5202330036963213E-3</v>
      </c>
      <c r="J99" s="149">
        <f t="shared" si="4"/>
        <v>8.0675708864744889E-3</v>
      </c>
      <c r="K99" s="149">
        <f t="shared" si="4"/>
        <v>9.9213544114958273E-3</v>
      </c>
      <c r="L99" s="149">
        <f t="shared" si="4"/>
        <v>1.1553585493683302E-2</v>
      </c>
      <c r="M99" s="149">
        <f t="shared" si="4"/>
        <v>1.2786097526091455E-2</v>
      </c>
      <c r="N99" s="149">
        <f t="shared" si="4"/>
        <v>1.2980469551181649E-2</v>
      </c>
      <c r="O99" s="149">
        <f t="shared" si="4"/>
        <v>1.2929046011830918E-2</v>
      </c>
      <c r="P99" s="149">
        <f t="shared" si="4"/>
        <v>1.2780966243075313E-2</v>
      </c>
      <c r="Q99" s="149">
        <f t="shared" si="4"/>
        <v>1.2611557477091435E-2</v>
      </c>
      <c r="R99" s="149">
        <f t="shared" si="4"/>
        <v>1.2396998652697914E-2</v>
      </c>
      <c r="S99" s="149">
        <f t="shared" si="4"/>
        <v>1.2165736242864598E-2</v>
      </c>
    </row>
    <row r="100" spans="1:19" x14ac:dyDescent="0.25">
      <c r="A100" s="35"/>
      <c r="B100" s="35" t="s">
        <v>32</v>
      </c>
      <c r="C100" s="33"/>
      <c r="D100" s="33"/>
      <c r="E100" s="33"/>
      <c r="F100" s="33"/>
      <c r="G100" s="33"/>
      <c r="H100" s="145">
        <f t="shared" si="4"/>
        <v>2.6593070783584933E-2</v>
      </c>
      <c r="I100" s="145">
        <f>+I28/I$138</f>
        <v>2.8889335285080753E-2</v>
      </c>
      <c r="J100" s="145">
        <f t="shared" si="4"/>
        <v>3.0917762080545367E-2</v>
      </c>
      <c r="K100" s="145">
        <f t="shared" si="4"/>
        <v>3.0226898968908466E-2</v>
      </c>
      <c r="L100" s="145">
        <f t="shared" si="4"/>
        <v>3.0350170095671473E-2</v>
      </c>
      <c r="M100" s="145">
        <f t="shared" si="4"/>
        <v>2.9959957499666779E-2</v>
      </c>
      <c r="N100" s="145">
        <f t="shared" si="4"/>
        <v>3.0604606111218541E-2</v>
      </c>
      <c r="O100" s="145">
        <f t="shared" si="4"/>
        <v>3.017080099225708E-2</v>
      </c>
      <c r="P100" s="145">
        <f t="shared" si="4"/>
        <v>2.9535370689241117E-2</v>
      </c>
      <c r="Q100" s="145">
        <f t="shared" si="4"/>
        <v>2.9604736411118392E-2</v>
      </c>
      <c r="R100" s="145">
        <f t="shared" si="4"/>
        <v>2.9411502320459026E-2</v>
      </c>
      <c r="S100" s="145">
        <f t="shared" si="4"/>
        <v>2.8993576219257411E-2</v>
      </c>
    </row>
    <row r="101" spans="1:19" x14ac:dyDescent="0.25">
      <c r="A101" s="148"/>
      <c r="B101" s="150"/>
      <c r="C101" s="148" t="s">
        <v>73</v>
      </c>
      <c r="D101" s="148"/>
      <c r="E101" s="148"/>
      <c r="F101" s="148"/>
      <c r="G101" s="148"/>
      <c r="H101" s="151">
        <f>+H29/H$138</f>
        <v>0</v>
      </c>
      <c r="I101" s="151">
        <f>+I29/I$138</f>
        <v>2.8873879976002944E-3</v>
      </c>
      <c r="J101" s="151">
        <f t="shared" si="4"/>
        <v>3.0049886449457488E-3</v>
      </c>
      <c r="K101" s="151">
        <f t="shared" si="4"/>
        <v>4.3236446348341884E-3</v>
      </c>
      <c r="L101" s="151">
        <f t="shared" si="4"/>
        <v>4.3363882369304441E-3</v>
      </c>
      <c r="M101" s="151">
        <f t="shared" si="4"/>
        <v>4.3541946370155502E-3</v>
      </c>
      <c r="N101" s="151">
        <f t="shared" si="4"/>
        <v>4.3718426744378345E-3</v>
      </c>
      <c r="O101" s="151">
        <f t="shared" si="4"/>
        <v>4.3887512582357121E-3</v>
      </c>
      <c r="P101" s="151">
        <f t="shared" si="4"/>
        <v>4.4049108400937035E-3</v>
      </c>
      <c r="Q101" s="151">
        <f t="shared" si="4"/>
        <v>4.4203122554313037E-3</v>
      </c>
      <c r="R101" s="151">
        <f t="shared" si="4"/>
        <v>4.434946732004297E-3</v>
      </c>
      <c r="S101" s="151">
        <f t="shared" si="4"/>
        <v>4.266912811289751E-3</v>
      </c>
    </row>
    <row r="102" spans="1:19" x14ac:dyDescent="0.25">
      <c r="A102" s="35" t="s">
        <v>34</v>
      </c>
      <c r="B102" s="33"/>
      <c r="C102" s="33"/>
      <c r="D102" s="33"/>
      <c r="E102" s="33"/>
      <c r="F102" s="33"/>
      <c r="G102" s="33"/>
      <c r="H102" s="145">
        <f t="shared" ref="H102:L105" si="7">+H30/H$138</f>
        <v>2.9975100682290815E-2</v>
      </c>
      <c r="I102" s="145">
        <f t="shared" si="7"/>
        <v>3.2138973683686449E-2</v>
      </c>
      <c r="J102" s="145">
        <f t="shared" si="7"/>
        <v>3.2095683562981925E-2</v>
      </c>
      <c r="K102" s="145">
        <f t="shared" si="7"/>
        <v>3.101431302168043E-2</v>
      </c>
      <c r="L102" s="145">
        <f t="shared" si="7"/>
        <v>3.0840519850130227E-2</v>
      </c>
      <c r="M102" s="145">
        <f t="shared" si="4"/>
        <v>3.0819263883655662E-2</v>
      </c>
      <c r="N102" s="145">
        <f t="shared" si="4"/>
        <v>3.0659283178626356E-2</v>
      </c>
      <c r="O102" s="145">
        <f t="shared" si="4"/>
        <v>3.0701158041598339E-2</v>
      </c>
      <c r="P102" s="145">
        <f t="shared" si="4"/>
        <v>3.0688639245696963E-2</v>
      </c>
      <c r="Q102" s="145">
        <f t="shared" si="4"/>
        <v>3.0609224873227748E-2</v>
      </c>
      <c r="R102" s="145">
        <f t="shared" si="4"/>
        <v>3.0476633607460047E-2</v>
      </c>
      <c r="S102" s="145">
        <f t="shared" si="4"/>
        <v>2.9671127285556265E-2</v>
      </c>
    </row>
    <row r="103" spans="1:19" x14ac:dyDescent="0.25">
      <c r="A103" s="152"/>
      <c r="B103" s="153" t="s">
        <v>35</v>
      </c>
      <c r="C103" s="152"/>
      <c r="D103" s="152"/>
      <c r="E103" s="152"/>
      <c r="F103" s="152"/>
      <c r="G103" s="152"/>
      <c r="H103" s="154">
        <f t="shared" si="7"/>
        <v>2.6867010694485858E-2</v>
      </c>
      <c r="I103" s="154">
        <f t="shared" si="7"/>
        <v>2.8143510463491572E-2</v>
      </c>
      <c r="J103" s="154">
        <f t="shared" si="7"/>
        <v>2.8665005913005977E-2</v>
      </c>
      <c r="K103" s="154">
        <f t="shared" si="7"/>
        <v>2.7661348558870202E-2</v>
      </c>
      <c r="L103" s="154">
        <f t="shared" si="7"/>
        <v>2.7552653488808854E-2</v>
      </c>
      <c r="M103" s="154">
        <f t="shared" si="4"/>
        <v>2.7591266379687982E-2</v>
      </c>
      <c r="N103" s="154">
        <f t="shared" si="4"/>
        <v>2.7487525940075266E-2</v>
      </c>
      <c r="O103" s="154">
        <f t="shared" si="4"/>
        <v>2.7583042616511691E-2</v>
      </c>
      <c r="P103" s="154">
        <f t="shared" si="4"/>
        <v>2.7622263109247001E-2</v>
      </c>
      <c r="Q103" s="154">
        <f t="shared" si="4"/>
        <v>2.7593149550622656E-2</v>
      </c>
      <c r="R103" s="154">
        <f t="shared" si="4"/>
        <v>2.750972921207686E-2</v>
      </c>
      <c r="S103" s="154">
        <f t="shared" si="4"/>
        <v>2.6752022361581158E-2</v>
      </c>
    </row>
    <row r="104" spans="1:19" x14ac:dyDescent="0.25">
      <c r="A104" s="35"/>
      <c r="B104" s="35" t="s">
        <v>36</v>
      </c>
      <c r="C104" s="33"/>
      <c r="D104" s="33"/>
      <c r="E104" s="33"/>
      <c r="F104" s="33"/>
      <c r="G104" s="33"/>
      <c r="H104" s="145">
        <f t="shared" si="7"/>
        <v>3.108089987804956E-3</v>
      </c>
      <c r="I104" s="145">
        <f t="shared" si="7"/>
        <v>3.9954632201948765E-3</v>
      </c>
      <c r="J104" s="145">
        <f t="shared" si="7"/>
        <v>3.4306776499759477E-3</v>
      </c>
      <c r="K104" s="145">
        <f t="shared" si="7"/>
        <v>3.3529644628102276E-3</v>
      </c>
      <c r="L104" s="145">
        <f t="shared" si="7"/>
        <v>3.2878663613213743E-3</v>
      </c>
      <c r="M104" s="145">
        <f t="shared" si="4"/>
        <v>3.2279975039676795E-3</v>
      </c>
      <c r="N104" s="145">
        <f t="shared" si="4"/>
        <v>3.1717572385510893E-3</v>
      </c>
      <c r="O104" s="145">
        <f t="shared" si="4"/>
        <v>3.1181154250866433E-3</v>
      </c>
      <c r="P104" s="145">
        <f t="shared" si="4"/>
        <v>3.0663761364499637E-3</v>
      </c>
      <c r="Q104" s="145">
        <f t="shared" si="4"/>
        <v>3.0160753226050937E-3</v>
      </c>
      <c r="R104" s="145">
        <f t="shared" si="4"/>
        <v>2.9669043953831865E-3</v>
      </c>
      <c r="S104" s="145">
        <f t="shared" si="4"/>
        <v>2.9191049239751074E-3</v>
      </c>
    </row>
    <row r="105" spans="1:19" x14ac:dyDescent="0.25">
      <c r="A105" s="35" t="s">
        <v>37</v>
      </c>
      <c r="B105" s="33"/>
      <c r="C105" s="33"/>
      <c r="D105" s="33"/>
      <c r="E105" s="33"/>
      <c r="F105" s="33"/>
      <c r="G105" s="33"/>
      <c r="H105" s="145">
        <f t="shared" si="7"/>
        <v>-1.4821671186930866E-5</v>
      </c>
      <c r="I105" s="145">
        <f t="shared" si="7"/>
        <v>-3.4834439649333309E-5</v>
      </c>
      <c r="J105" s="145">
        <f t="shared" si="7"/>
        <v>-1.8510356321367544E-5</v>
      </c>
      <c r="K105" s="145">
        <f t="shared" si="7"/>
        <v>0</v>
      </c>
      <c r="L105" s="145">
        <f t="shared" si="7"/>
        <v>0</v>
      </c>
      <c r="M105" s="145">
        <f t="shared" si="4"/>
        <v>0</v>
      </c>
      <c r="N105" s="145">
        <f t="shared" si="4"/>
        <v>0</v>
      </c>
      <c r="O105" s="145">
        <f t="shared" si="4"/>
        <v>0</v>
      </c>
      <c r="P105" s="145">
        <f t="shared" si="4"/>
        <v>0</v>
      </c>
      <c r="Q105" s="145">
        <f t="shared" si="4"/>
        <v>0</v>
      </c>
      <c r="R105" s="145">
        <f t="shared" si="4"/>
        <v>0</v>
      </c>
      <c r="S105" s="145">
        <f t="shared" si="4"/>
        <v>0</v>
      </c>
    </row>
    <row r="106" spans="1:19" x14ac:dyDescent="0.25">
      <c r="A106" s="35"/>
      <c r="B106" s="33"/>
      <c r="C106" s="33"/>
      <c r="D106" s="33"/>
      <c r="E106" s="33"/>
      <c r="F106" s="33"/>
      <c r="G106" s="33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</row>
    <row r="107" spans="1:19" s="144" customFormat="1" x14ac:dyDescent="0.25">
      <c r="A107" s="47" t="s">
        <v>38</v>
      </c>
      <c r="B107" s="49"/>
      <c r="C107" s="49"/>
      <c r="D107" s="49"/>
      <c r="E107" s="49"/>
      <c r="F107" s="49"/>
      <c r="G107" s="155"/>
      <c r="H107" s="147">
        <f>+H35/H$138</f>
        <v>2.5281672407166795E-2</v>
      </c>
      <c r="I107" s="147">
        <f t="shared" ref="H107:R111" si="8">+I35/I$138</f>
        <v>1.3279953220120396E-2</v>
      </c>
      <c r="J107" s="147">
        <f t="shared" si="8"/>
        <v>6.7973897264661381E-3</v>
      </c>
      <c r="K107" s="147">
        <f t="shared" si="8"/>
        <v>1.4108061794091516E-2</v>
      </c>
      <c r="L107" s="147">
        <f t="shared" si="8"/>
        <v>1.6229916636920982E-2</v>
      </c>
      <c r="M107" s="147">
        <f t="shared" si="8"/>
        <v>1.6309277594334967E-2</v>
      </c>
      <c r="N107" s="147">
        <f t="shared" si="8"/>
        <v>1.8452024605270366E-2</v>
      </c>
      <c r="O107" s="147">
        <f t="shared" si="8"/>
        <v>1.9983153667938309E-2</v>
      </c>
      <c r="P107" s="147">
        <f t="shared" si="8"/>
        <v>2.1418661056821796E-2</v>
      </c>
      <c r="Q107" s="147">
        <f t="shared" si="8"/>
        <v>2.2972681381296624E-2</v>
      </c>
      <c r="R107" s="147">
        <f t="shared" si="8"/>
        <v>2.4744000073944956E-2</v>
      </c>
      <c r="S107" s="147">
        <f>+S35/S$138</f>
        <v>2.865024649915545E-2</v>
      </c>
    </row>
    <row r="108" spans="1:19" s="144" customFormat="1" x14ac:dyDescent="0.25">
      <c r="A108" s="47" t="s">
        <v>39</v>
      </c>
      <c r="B108" s="49"/>
      <c r="C108" s="49"/>
      <c r="D108" s="49"/>
      <c r="E108" s="49"/>
      <c r="F108" s="49"/>
      <c r="G108" s="155"/>
      <c r="H108" s="147">
        <f t="shared" si="8"/>
        <v>2.6903799152913528E-3</v>
      </c>
      <c r="I108" s="147">
        <f t="shared" si="8"/>
        <v>-3.4189410675050311E-4</v>
      </c>
      <c r="J108" s="147">
        <f t="shared" si="8"/>
        <v>-9.153986576479544E-3</v>
      </c>
      <c r="K108" s="147">
        <f t="shared" si="8"/>
        <v>-1.2275964401958787E-3</v>
      </c>
      <c r="L108" s="147">
        <f t="shared" si="8"/>
        <v>3.8017075920317367E-3</v>
      </c>
      <c r="M108" s="147">
        <f t="shared" si="8"/>
        <v>9.6010963503012497E-3</v>
      </c>
      <c r="N108" s="147">
        <f t="shared" si="8"/>
        <v>1.2132353662229917E-2</v>
      </c>
      <c r="O108" s="147">
        <f t="shared" si="8"/>
        <v>1.3937620710777414E-2</v>
      </c>
      <c r="P108" s="147">
        <f t="shared" si="8"/>
        <v>1.5643471001190366E-2</v>
      </c>
      <c r="Q108" s="147">
        <f t="shared" si="8"/>
        <v>1.7487434328828006E-2</v>
      </c>
      <c r="R108" s="147">
        <f t="shared" si="8"/>
        <v>1.9589682137630557E-2</v>
      </c>
      <c r="S108" s="147">
        <f>+S36/S$138</f>
        <v>2.3864513476374197E-2</v>
      </c>
    </row>
    <row r="109" spans="1:19" x14ac:dyDescent="0.25">
      <c r="A109" s="4" t="s">
        <v>40</v>
      </c>
      <c r="B109" s="35"/>
      <c r="C109" s="36"/>
      <c r="D109" s="36"/>
      <c r="E109" s="36"/>
      <c r="F109" s="36"/>
      <c r="G109" s="36"/>
      <c r="H109" s="156">
        <f t="shared" si="8"/>
        <v>5.7525331791514728E-2</v>
      </c>
      <c r="I109" s="156">
        <f t="shared" si="8"/>
        <v>5.0211701107520081E-2</v>
      </c>
      <c r="J109" s="156">
        <f t="shared" si="8"/>
        <v>4.6307323326859363E-2</v>
      </c>
      <c r="K109" s="156">
        <f t="shared" si="8"/>
        <v>5.4425318627584915E-2</v>
      </c>
      <c r="L109" s="156">
        <f t="shared" si="8"/>
        <v>5.8197788138007141E-2</v>
      </c>
      <c r="M109" s="156">
        <f t="shared" si="8"/>
        <v>5.992743605691065E-2</v>
      </c>
      <c r="N109" s="156">
        <f t="shared" si="8"/>
        <v>6.1247178340560322E-2</v>
      </c>
      <c r="O109" s="156">
        <f t="shared" si="8"/>
        <v>6.3122117436869629E-2</v>
      </c>
      <c r="P109" s="156">
        <f t="shared" si="8"/>
        <v>6.5208051201887912E-2</v>
      </c>
      <c r="Q109" s="156">
        <f t="shared" si="8"/>
        <v>6.6558173925154132E-2</v>
      </c>
      <c r="R109" s="156">
        <f t="shared" si="8"/>
        <v>6.8188557884971079E-2</v>
      </c>
      <c r="S109" s="156">
        <f>+S37/S$138</f>
        <v>7.1794547703896414E-2</v>
      </c>
    </row>
    <row r="110" spans="1:19" x14ac:dyDescent="0.25">
      <c r="A110" s="4" t="s">
        <v>40</v>
      </c>
      <c r="B110" s="35"/>
      <c r="C110" s="35"/>
      <c r="D110" s="35"/>
      <c r="E110" s="33"/>
      <c r="F110" s="33"/>
      <c r="G110" s="33"/>
      <c r="H110" s="156">
        <f t="shared" si="8"/>
        <v>3.4934039299639286E-2</v>
      </c>
      <c r="I110" s="156">
        <f t="shared" si="8"/>
        <v>3.6589853780649183E-2</v>
      </c>
      <c r="J110" s="156">
        <f t="shared" si="8"/>
        <v>3.0355947023913685E-2</v>
      </c>
      <c r="K110" s="156">
        <f t="shared" si="8"/>
        <v>3.9089660393297518E-2</v>
      </c>
      <c r="L110" s="156">
        <f t="shared" si="8"/>
        <v>4.5769579093117893E-2</v>
      </c>
      <c r="M110" s="156">
        <f t="shared" si="8"/>
        <v>5.3219254812876926E-2</v>
      </c>
      <c r="N110" s="156">
        <f t="shared" si="8"/>
        <v>5.4927507397519879E-2</v>
      </c>
      <c r="O110" s="156">
        <f t="shared" si="8"/>
        <v>5.7076584479708738E-2</v>
      </c>
      <c r="P110" s="156">
        <f t="shared" si="8"/>
        <v>5.9432861146256497E-2</v>
      </c>
      <c r="Q110" s="156">
        <f t="shared" si="8"/>
        <v>6.1072926872685507E-2</v>
      </c>
      <c r="R110" s="156">
        <f t="shared" si="8"/>
        <v>6.3034239948656687E-2</v>
      </c>
      <c r="S110" s="156">
        <f>+S38/S$138</f>
        <v>6.7008814681115164E-2</v>
      </c>
    </row>
    <row r="111" spans="1:19" s="144" customFormat="1" x14ac:dyDescent="0.25">
      <c r="A111" s="4" t="s">
        <v>74</v>
      </c>
      <c r="B111" s="36"/>
      <c r="C111" s="36"/>
      <c r="D111" s="36"/>
      <c r="E111" s="36"/>
      <c r="F111" s="36"/>
      <c r="G111" s="36"/>
      <c r="H111" s="157">
        <f t="shared" si="8"/>
        <v>2.934855389351421E-2</v>
      </c>
      <c r="I111" s="157">
        <f t="shared" si="8"/>
        <v>2.3234786132753163E-2</v>
      </c>
      <c r="J111" s="157">
        <f t="shared" si="8"/>
        <v>1.8112835662423891E-2</v>
      </c>
      <c r="K111" s="157">
        <f t="shared" si="8"/>
        <v>2.4771735509327843E-2</v>
      </c>
      <c r="L111" s="157">
        <f t="shared" si="8"/>
        <v>2.8530516333731586E-2</v>
      </c>
      <c r="M111" s="157">
        <f>+M39/M$138</f>
        <v>3.0160632233033249E-2</v>
      </c>
      <c r="N111" s="157">
        <f>+N39/N$138</f>
        <v>3.1531982199246113E-2</v>
      </c>
      <c r="O111" s="157">
        <f>+O39/O$138</f>
        <v>3.3268132527917958E-2</v>
      </c>
      <c r="P111" s="157">
        <f>+P39/P$138</f>
        <v>3.5279877513284888E-2</v>
      </c>
      <c r="Q111" s="157">
        <f t="shared" si="8"/>
        <v>3.6631802659521824E-2</v>
      </c>
      <c r="R111" s="157">
        <f t="shared" si="8"/>
        <v>3.8325276248737113E-2</v>
      </c>
      <c r="S111" s="157">
        <f>+S39/S$138</f>
        <v>4.2674611171589646E-2</v>
      </c>
    </row>
    <row r="112" spans="1:19" s="144" customFormat="1" x14ac:dyDescent="0.25">
      <c r="A112" s="47" t="s">
        <v>43</v>
      </c>
      <c r="B112" s="49"/>
      <c r="C112" s="49"/>
      <c r="D112" s="49"/>
      <c r="E112" s="49"/>
      <c r="F112" s="49"/>
      <c r="G112" s="155"/>
      <c r="H112" s="155">
        <f t="shared" ref="H112:L112" si="9">+H40/PIBN</f>
        <v>6.7572614016387688E-3</v>
      </c>
      <c r="I112" s="155">
        <f t="shared" si="9"/>
        <v>9.6129388058822651E-3</v>
      </c>
      <c r="J112" s="155">
        <f t="shared" si="9"/>
        <v>2.161459359478209E-3</v>
      </c>
      <c r="K112" s="155">
        <f t="shared" si="9"/>
        <v>9.4360772750404498E-3</v>
      </c>
      <c r="L112" s="155">
        <f t="shared" si="9"/>
        <v>1.6102307288842342E-2</v>
      </c>
      <c r="M112" s="155">
        <f t="shared" ref="M112:R112" si="10">+M40/PIBN</f>
        <v>2.3452450988999535E-2</v>
      </c>
      <c r="N112" s="155">
        <f t="shared" si="10"/>
        <v>2.5212311256205665E-2</v>
      </c>
      <c r="O112" s="155">
        <f t="shared" si="10"/>
        <v>2.7222599570757067E-2</v>
      </c>
      <c r="P112" s="155">
        <f t="shared" si="10"/>
        <v>2.9504687457653462E-2</v>
      </c>
      <c r="Q112" s="155">
        <f t="shared" si="10"/>
        <v>3.1146555607053199E-2</v>
      </c>
      <c r="R112" s="155">
        <f t="shared" si="10"/>
        <v>3.3170958312422706E-2</v>
      </c>
      <c r="S112" s="155">
        <f>+S40/PIBN</f>
        <v>3.7888878148808397E-2</v>
      </c>
    </row>
    <row r="113" spans="1:19" x14ac:dyDescent="0.25">
      <c r="A113" s="35"/>
      <c r="B113" s="35"/>
      <c r="C113" s="35"/>
      <c r="D113" s="35"/>
      <c r="E113" s="33"/>
      <c r="F113" s="33"/>
      <c r="G113" s="33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</row>
    <row r="114" spans="1:19" s="144" customFormat="1" x14ac:dyDescent="0.25">
      <c r="A114" s="4" t="s">
        <v>75</v>
      </c>
      <c r="B114" s="158"/>
      <c r="C114" s="158"/>
      <c r="D114" s="158"/>
      <c r="E114" s="158"/>
      <c r="F114" s="158"/>
      <c r="G114" s="35"/>
      <c r="H114" s="142" t="s">
        <v>15</v>
      </c>
      <c r="I114" s="142" t="s">
        <v>15</v>
      </c>
      <c r="J114" s="142" t="s">
        <v>15</v>
      </c>
      <c r="K114" s="142" t="s">
        <v>15</v>
      </c>
      <c r="L114" s="142" t="s">
        <v>15</v>
      </c>
      <c r="M114" s="142" t="s">
        <v>15</v>
      </c>
      <c r="N114" s="142" t="s">
        <v>15</v>
      </c>
      <c r="O114" s="142" t="s">
        <v>15</v>
      </c>
      <c r="P114" s="142" t="s">
        <v>15</v>
      </c>
      <c r="Q114" s="142" t="s">
        <v>15</v>
      </c>
      <c r="R114" s="142" t="s">
        <v>15</v>
      </c>
      <c r="S114" s="142" t="s">
        <v>15</v>
      </c>
    </row>
    <row r="115" spans="1:19" s="159" customFormat="1" x14ac:dyDescent="0.25">
      <c r="A115" s="35"/>
      <c r="B115" s="35"/>
      <c r="C115" s="35"/>
      <c r="D115" s="35"/>
      <c r="E115" s="35"/>
      <c r="F115" s="35"/>
      <c r="G115" s="35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</row>
    <row r="116" spans="1:19" x14ac:dyDescent="0.25">
      <c r="A116" s="35"/>
      <c r="B116" s="36" t="s">
        <v>45</v>
      </c>
      <c r="C116" s="36"/>
      <c r="D116" s="36"/>
      <c r="E116" s="36"/>
      <c r="F116" s="36"/>
      <c r="G116" s="36"/>
      <c r="H116" s="157">
        <f t="shared" ref="H116:S119" si="11">+H44/H$138</f>
        <v>-2.895105490833725E-3</v>
      </c>
      <c r="I116" s="157">
        <f t="shared" si="11"/>
        <v>-1.3696961754646525E-2</v>
      </c>
      <c r="J116" s="157">
        <f t="shared" si="11"/>
        <v>-2.1397097937969334E-2</v>
      </c>
      <c r="K116" s="157">
        <f t="shared" si="11"/>
        <v>-1.5545521324165553E-2</v>
      </c>
      <c r="L116" s="157">
        <f t="shared" si="11"/>
        <v>-1.3437355167354571E-2</v>
      </c>
      <c r="M116" s="157">
        <f t="shared" si="11"/>
        <v>-1.3457526229542433E-2</v>
      </c>
      <c r="N116" s="157">
        <f t="shared" si="11"/>
        <v>-1.1263171536043845E-2</v>
      </c>
      <c r="O116" s="157">
        <f t="shared" si="11"/>
        <v>-9.8708312410133569E-3</v>
      </c>
      <c r="P116" s="157">
        <f t="shared" si="11"/>
        <v>-8.5095126317812353E-3</v>
      </c>
      <c r="Q116" s="157">
        <f t="shared" si="11"/>
        <v>-6.9536898843356818E-3</v>
      </c>
      <c r="R116" s="157">
        <f t="shared" si="11"/>
        <v>-5.1192815622890173E-3</v>
      </c>
      <c r="S116" s="157">
        <f t="shared" si="11"/>
        <v>-4.6969003315131149E-4</v>
      </c>
    </row>
    <row r="117" spans="1:19" x14ac:dyDescent="0.25">
      <c r="A117" s="35"/>
      <c r="B117" s="80" t="s">
        <v>46</v>
      </c>
      <c r="C117" s="80"/>
      <c r="D117" s="80"/>
      <c r="E117" s="80"/>
      <c r="F117" s="80"/>
      <c r="G117" s="80"/>
      <c r="H117" s="160">
        <f t="shared" si="11"/>
        <v>-2.7026081084375007E-3</v>
      </c>
      <c r="I117" s="160">
        <f t="shared" si="11"/>
        <v>-1.1104350526345478E-2</v>
      </c>
      <c r="J117" s="160">
        <f t="shared" si="11"/>
        <v>-1.8491767107845426E-2</v>
      </c>
      <c r="K117" s="160">
        <f t="shared" si="11"/>
        <v>-1.2493778830698568E-2</v>
      </c>
      <c r="L117" s="160">
        <f t="shared" si="11"/>
        <v>-1.3145039129641345E-2</v>
      </c>
      <c r="M117" s="160">
        <f t="shared" si="11"/>
        <v>-1.3457526229542433E-2</v>
      </c>
      <c r="N117" s="160">
        <f t="shared" si="11"/>
        <v>-1.1263171536043845E-2</v>
      </c>
      <c r="O117" s="160">
        <f t="shared" si="11"/>
        <v>-9.8708312410133569E-3</v>
      </c>
      <c r="P117" s="160">
        <f t="shared" si="11"/>
        <v>-8.5095126317812353E-3</v>
      </c>
      <c r="Q117" s="160">
        <f t="shared" si="11"/>
        <v>-6.9536898843356818E-3</v>
      </c>
      <c r="R117" s="160">
        <f t="shared" si="11"/>
        <v>-5.1192815622890173E-3</v>
      </c>
      <c r="S117" s="160">
        <f t="shared" si="11"/>
        <v>-4.6969003315131149E-4</v>
      </c>
    </row>
    <row r="118" spans="1:19" x14ac:dyDescent="0.25">
      <c r="A118" s="35"/>
      <c r="B118" s="80" t="s">
        <v>47</v>
      </c>
      <c r="C118" s="80"/>
      <c r="D118" s="80"/>
      <c r="E118" s="80"/>
      <c r="F118" s="80"/>
      <c r="G118" s="80"/>
      <c r="H118" s="160">
        <f t="shared" si="11"/>
        <v>0</v>
      </c>
      <c r="I118" s="160">
        <f t="shared" si="11"/>
        <v>0</v>
      </c>
      <c r="J118" s="160">
        <f t="shared" si="11"/>
        <v>0</v>
      </c>
      <c r="K118" s="160">
        <f t="shared" si="11"/>
        <v>0</v>
      </c>
      <c r="L118" s="160">
        <f t="shared" si="11"/>
        <v>0</v>
      </c>
      <c r="M118" s="160">
        <f t="shared" si="11"/>
        <v>0</v>
      </c>
      <c r="N118" s="160">
        <f t="shared" si="11"/>
        <v>0</v>
      </c>
      <c r="O118" s="160">
        <f t="shared" si="11"/>
        <v>0</v>
      </c>
      <c r="P118" s="160">
        <f t="shared" si="11"/>
        <v>0</v>
      </c>
      <c r="Q118" s="160">
        <f t="shared" si="11"/>
        <v>0</v>
      </c>
      <c r="R118" s="160">
        <f t="shared" si="11"/>
        <v>0</v>
      </c>
      <c r="S118" s="160">
        <f t="shared" si="11"/>
        <v>0</v>
      </c>
    </row>
    <row r="119" spans="1:19" x14ac:dyDescent="0.25">
      <c r="A119" s="49"/>
      <c r="B119" s="161" t="s">
        <v>76</v>
      </c>
      <c r="C119" s="47"/>
      <c r="D119" s="47"/>
      <c r="E119" s="47"/>
      <c r="F119" s="47"/>
      <c r="G119" s="47"/>
      <c r="H119" s="155">
        <f t="shared" si="11"/>
        <v>-2.5486397982709168E-2</v>
      </c>
      <c r="I119" s="155">
        <f t="shared" si="11"/>
        <v>-2.7318809081517421E-2</v>
      </c>
      <c r="J119" s="155">
        <f t="shared" si="11"/>
        <v>-3.7348474240915017E-2</v>
      </c>
      <c r="K119" s="155">
        <f t="shared" si="11"/>
        <v>-3.0881179558452949E-2</v>
      </c>
      <c r="L119" s="155">
        <f>+L47/L$138</f>
        <v>-2.5865564212243813E-2</v>
      </c>
      <c r="M119" s="155">
        <f t="shared" si="11"/>
        <v>-2.0165707473576149E-2</v>
      </c>
      <c r="N119" s="155">
        <f t="shared" si="11"/>
        <v>-1.7582842479084294E-2</v>
      </c>
      <c r="O119" s="155">
        <f t="shared" si="11"/>
        <v>-1.591636419817425E-2</v>
      </c>
      <c r="P119" s="155">
        <f t="shared" si="11"/>
        <v>-1.4284702687412665E-2</v>
      </c>
      <c r="Q119" s="155">
        <f t="shared" si="11"/>
        <v>-1.2438936936804304E-2</v>
      </c>
      <c r="R119" s="155">
        <f t="shared" si="11"/>
        <v>-1.0273599498603419E-2</v>
      </c>
      <c r="S119" s="155">
        <f t="shared" si="11"/>
        <v>-5.2554230559325671E-3</v>
      </c>
    </row>
    <row r="120" spans="1:19" x14ac:dyDescent="0.25">
      <c r="A120" s="35"/>
      <c r="B120" s="36"/>
      <c r="C120" s="36"/>
      <c r="D120" s="36"/>
      <c r="E120" s="36"/>
      <c r="F120" s="36"/>
      <c r="G120" s="36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</row>
    <row r="121" spans="1:19" x14ac:dyDescent="0.25">
      <c r="A121" s="148"/>
      <c r="B121" s="162" t="s">
        <v>49</v>
      </c>
      <c r="C121" s="163"/>
      <c r="D121" s="163"/>
      <c r="E121" s="163"/>
      <c r="F121" s="163"/>
      <c r="G121" s="163"/>
      <c r="H121" s="164">
        <f t="shared" ref="H121:R121" si="12">+H49/H$138</f>
        <v>2.2591292491875442E-2</v>
      </c>
      <c r="I121" s="164">
        <f t="shared" si="12"/>
        <v>1.36218473268709E-2</v>
      </c>
      <c r="J121" s="164">
        <f>+J49/J$138</f>
        <v>1.5951376302945682E-2</v>
      </c>
      <c r="K121" s="164">
        <f t="shared" si="12"/>
        <v>1.5335658234287394E-2</v>
      </c>
      <c r="L121" s="164">
        <f t="shared" si="12"/>
        <v>1.2428209044889246E-2</v>
      </c>
      <c r="M121" s="164">
        <f t="shared" si="12"/>
        <v>6.7081812440337165E-3</v>
      </c>
      <c r="N121" s="164">
        <f t="shared" si="12"/>
        <v>6.3196709430404473E-3</v>
      </c>
      <c r="O121" s="164">
        <f t="shared" si="12"/>
        <v>6.0455329571608924E-3</v>
      </c>
      <c r="P121" s="164">
        <f t="shared" si="12"/>
        <v>5.7751900556314295E-3</v>
      </c>
      <c r="Q121" s="164">
        <f t="shared" si="12"/>
        <v>5.4852470524686201E-3</v>
      </c>
      <c r="R121" s="164">
        <f t="shared" si="12"/>
        <v>5.1543179363144004E-3</v>
      </c>
      <c r="S121" s="164">
        <f>+S49/S$138</f>
        <v>4.7857330227812555E-3</v>
      </c>
    </row>
    <row r="122" spans="1:19" s="18" customFormat="1" x14ac:dyDescent="0.25">
      <c r="A122" s="35"/>
      <c r="B122" s="35"/>
      <c r="C122" s="35"/>
      <c r="D122" s="33"/>
      <c r="E122" s="35"/>
      <c r="F122" s="35"/>
      <c r="G122" s="35"/>
      <c r="H122" s="165"/>
      <c r="I122" s="165">
        <v>-1.4999999999999999E-2</v>
      </c>
      <c r="J122" s="165">
        <v>-1.4999999999999999E-2</v>
      </c>
      <c r="K122" s="165">
        <v>-1.4999999999999999E-2</v>
      </c>
      <c r="L122" s="165"/>
      <c r="M122" s="165"/>
      <c r="N122" s="165"/>
      <c r="O122" s="165"/>
      <c r="P122" s="165"/>
      <c r="Q122" s="165"/>
      <c r="R122" s="165"/>
      <c r="S122" s="165"/>
    </row>
    <row r="123" spans="1:19" s="144" customFormat="1" x14ac:dyDescent="0.25">
      <c r="A123" s="4" t="s">
        <v>50</v>
      </c>
      <c r="B123" s="36"/>
      <c r="C123" s="36"/>
      <c r="D123" s="36"/>
      <c r="E123" s="36"/>
      <c r="F123" s="36"/>
      <c r="G123" s="36"/>
      <c r="H123" s="143">
        <f t="shared" ref="H123:R127" si="13">+H51/H$138</f>
        <v>1.5056329011357289E-2</v>
      </c>
      <c r="I123" s="143">
        <f t="shared" si="13"/>
        <v>1.7095968881233912E-2</v>
      </c>
      <c r="J123" s="143">
        <f t="shared" si="13"/>
        <v>2.2860636233179368E-2</v>
      </c>
      <c r="K123" s="143">
        <f t="shared" si="13"/>
        <v>1.3862758425208821E-2</v>
      </c>
      <c r="L123" s="143">
        <f t="shared" si="13"/>
        <v>2.010801149707498E-2</v>
      </c>
      <c r="M123" s="143">
        <f t="shared" si="13"/>
        <v>2.0533682638509018E-2</v>
      </c>
      <c r="N123" s="143">
        <f t="shared" si="13"/>
        <v>1.4092415560827737E-2</v>
      </c>
      <c r="O123" s="143">
        <f t="shared" si="13"/>
        <v>1.3290523954918273E-2</v>
      </c>
      <c r="P123" s="143">
        <f t="shared" si="13"/>
        <v>2.3594810364151595E-2</v>
      </c>
      <c r="Q123" s="143">
        <f t="shared" si="13"/>
        <v>1.2712551179722009E-2</v>
      </c>
      <c r="R123" s="143">
        <f t="shared" si="13"/>
        <v>1.2149269420563939E-2</v>
      </c>
      <c r="S123" s="143">
        <f>+S51/S$138</f>
        <v>1.0951591203388308E-2</v>
      </c>
    </row>
    <row r="124" spans="1:19" x14ac:dyDescent="0.25">
      <c r="A124" s="35"/>
      <c r="B124" s="35" t="s">
        <v>51</v>
      </c>
      <c r="C124" s="33"/>
      <c r="D124" s="33"/>
      <c r="E124" s="33"/>
      <c r="F124" s="33"/>
      <c r="G124" s="33"/>
      <c r="H124" s="145">
        <f t="shared" si="13"/>
        <v>4.1261085147043755E-2</v>
      </c>
      <c r="I124" s="145">
        <f t="shared" si="13"/>
        <v>2.9845373792889901E-2</v>
      </c>
      <c r="J124" s="145">
        <f t="shared" si="13"/>
        <v>6.4864336797626598E-2</v>
      </c>
      <c r="K124" s="145">
        <f t="shared" si="13"/>
        <v>2.6564457447295832E-2</v>
      </c>
      <c r="L124" s="145">
        <f t="shared" si="13"/>
        <v>3.1464149659864285E-2</v>
      </c>
      <c r="M124" s="145">
        <f t="shared" si="13"/>
        <v>3.1940809989137169E-2</v>
      </c>
      <c r="N124" s="145">
        <f t="shared" si="13"/>
        <v>5.0255321297435193E-2</v>
      </c>
      <c r="O124" s="145">
        <f t="shared" si="13"/>
        <v>2.8189762771283676E-2</v>
      </c>
      <c r="P124" s="145">
        <f t="shared" si="13"/>
        <v>5.6961150585585402E-2</v>
      </c>
      <c r="Q124" s="145">
        <f t="shared" si="13"/>
        <v>2.2589200960328314E-2</v>
      </c>
      <c r="R124" s="145">
        <f t="shared" si="13"/>
        <v>4.1821369123655902E-2</v>
      </c>
      <c r="S124" s="145">
        <f>+S52/S$138</f>
        <v>1.8751059581952133E-2</v>
      </c>
    </row>
    <row r="125" spans="1:19" x14ac:dyDescent="0.25">
      <c r="A125" s="35"/>
      <c r="B125" s="35" t="s">
        <v>77</v>
      </c>
      <c r="C125" s="33"/>
      <c r="D125" s="33"/>
      <c r="E125" s="33"/>
      <c r="F125" s="33"/>
      <c r="G125" s="33"/>
      <c r="H125" s="145">
        <f t="shared" si="13"/>
        <v>-2.6204756135686465E-2</v>
      </c>
      <c r="I125" s="145">
        <f t="shared" si="13"/>
        <v>-1.2749404911655989E-2</v>
      </c>
      <c r="J125" s="145">
        <f t="shared" si="13"/>
        <v>-4.2003700564447237E-2</v>
      </c>
      <c r="K125" s="145">
        <f t="shared" si="13"/>
        <v>-1.2701699022087013E-2</v>
      </c>
      <c r="L125" s="145">
        <f t="shared" si="13"/>
        <v>-1.1356138162789305E-2</v>
      </c>
      <c r="M125" s="145">
        <f t="shared" si="13"/>
        <v>-1.1407127350628151E-2</v>
      </c>
      <c r="N125" s="145">
        <f t="shared" si="13"/>
        <v>-3.6162905736607458E-2</v>
      </c>
      <c r="O125" s="145">
        <f t="shared" si="13"/>
        <v>-1.4899238816365405E-2</v>
      </c>
      <c r="P125" s="145">
        <f t="shared" si="13"/>
        <v>-3.3366340221433803E-2</v>
      </c>
      <c r="Q125" s="145">
        <f t="shared" si="13"/>
        <v>-9.8766497806063031E-3</v>
      </c>
      <c r="R125" s="145">
        <f t="shared" si="13"/>
        <v>-2.9672099703091964E-2</v>
      </c>
      <c r="S125" s="145">
        <f>+S53/S$138</f>
        <v>-7.799468378563823E-3</v>
      </c>
    </row>
    <row r="126" spans="1:19" x14ac:dyDescent="0.25">
      <c r="A126" s="35"/>
      <c r="B126" s="35" t="s">
        <v>78</v>
      </c>
      <c r="C126" s="33"/>
      <c r="D126" s="33"/>
      <c r="E126" s="33"/>
      <c r="F126" s="33"/>
      <c r="G126" s="33"/>
      <c r="H126" s="145">
        <f t="shared" si="13"/>
        <v>0</v>
      </c>
      <c r="I126" s="145">
        <f t="shared" si="13"/>
        <v>0</v>
      </c>
      <c r="J126" s="145">
        <f t="shared" si="13"/>
        <v>0</v>
      </c>
      <c r="K126" s="145">
        <f t="shared" si="13"/>
        <v>0</v>
      </c>
      <c r="L126" s="145">
        <f t="shared" si="13"/>
        <v>0</v>
      </c>
      <c r="M126" s="145">
        <f t="shared" si="13"/>
        <v>0</v>
      </c>
      <c r="N126" s="145">
        <f t="shared" si="13"/>
        <v>0</v>
      </c>
      <c r="O126" s="145">
        <f t="shared" si="13"/>
        <v>0</v>
      </c>
      <c r="P126" s="145">
        <f t="shared" si="13"/>
        <v>0</v>
      </c>
      <c r="Q126" s="145">
        <f t="shared" si="13"/>
        <v>0</v>
      </c>
      <c r="R126" s="145">
        <f t="shared" si="13"/>
        <v>0</v>
      </c>
      <c r="S126" s="145">
        <f>+S54/S$138</f>
        <v>0</v>
      </c>
    </row>
    <row r="127" spans="1:19" x14ac:dyDescent="0.25">
      <c r="A127" s="35"/>
      <c r="B127" s="35" t="s">
        <v>79</v>
      </c>
      <c r="C127" s="33"/>
      <c r="D127" s="33"/>
      <c r="E127" s="33"/>
      <c r="F127" s="33"/>
      <c r="G127" s="33"/>
      <c r="H127" s="145">
        <f t="shared" si="13"/>
        <v>0</v>
      </c>
      <c r="I127" s="145">
        <f t="shared" si="13"/>
        <v>0</v>
      </c>
      <c r="J127" s="145">
        <f t="shared" si="13"/>
        <v>0</v>
      </c>
      <c r="K127" s="145">
        <f t="shared" si="13"/>
        <v>0</v>
      </c>
      <c r="L127" s="145">
        <f t="shared" si="13"/>
        <v>0</v>
      </c>
      <c r="M127" s="145">
        <f t="shared" si="13"/>
        <v>0</v>
      </c>
      <c r="N127" s="145">
        <f t="shared" si="13"/>
        <v>0</v>
      </c>
      <c r="O127" s="145">
        <f t="shared" si="13"/>
        <v>0</v>
      </c>
      <c r="P127" s="145">
        <f t="shared" si="13"/>
        <v>0</v>
      </c>
      <c r="Q127" s="145">
        <f t="shared" si="13"/>
        <v>0</v>
      </c>
      <c r="R127" s="145">
        <f t="shared" si="13"/>
        <v>0</v>
      </c>
      <c r="S127" s="145">
        <f>+S55/S$138</f>
        <v>0</v>
      </c>
    </row>
    <row r="128" spans="1:19" x14ac:dyDescent="0.25">
      <c r="A128" s="35"/>
      <c r="B128" s="33"/>
      <c r="C128" s="33"/>
      <c r="D128" s="33"/>
      <c r="E128" s="33"/>
      <c r="F128" s="33"/>
      <c r="G128" s="33"/>
      <c r="H128" s="35"/>
      <c r="I128" s="35"/>
      <c r="J128" s="35"/>
      <c r="K128" s="142"/>
      <c r="L128" s="142"/>
      <c r="M128" s="142"/>
      <c r="N128" s="142"/>
      <c r="O128" s="142"/>
      <c r="P128" s="142"/>
      <c r="Q128" s="142"/>
      <c r="R128" s="142"/>
      <c r="S128" s="142"/>
    </row>
    <row r="129" spans="1:194" s="144" customFormat="1" x14ac:dyDescent="0.25">
      <c r="A129" s="4" t="s">
        <v>80</v>
      </c>
      <c r="B129" s="36"/>
      <c r="C129" s="36"/>
      <c r="D129" s="36"/>
      <c r="E129" s="36"/>
      <c r="F129" s="36"/>
      <c r="G129" s="36"/>
      <c r="H129" s="143">
        <f t="shared" ref="H129:S136" si="14">+H57/H$138</f>
        <v>-1.2161223520523562E-2</v>
      </c>
      <c r="I129" s="143">
        <f t="shared" si="14"/>
        <v>-3.3990071265873859E-3</v>
      </c>
      <c r="J129" s="143">
        <f t="shared" si="14"/>
        <v>-1.4635382952100341E-3</v>
      </c>
      <c r="K129" s="143">
        <f t="shared" si="14"/>
        <v>1.6827628989567337E-3</v>
      </c>
      <c r="L129" s="143">
        <f t="shared" si="14"/>
        <v>-6.6706563297204112E-3</v>
      </c>
      <c r="M129" s="143">
        <f t="shared" si="14"/>
        <v>-7.0761564089665838E-3</v>
      </c>
      <c r="N129" s="143">
        <f t="shared" si="14"/>
        <v>-2.8292440247838927E-3</v>
      </c>
      <c r="O129" s="143">
        <f t="shared" si="14"/>
        <v>-3.4196927139049159E-3</v>
      </c>
      <c r="P129" s="143">
        <f t="shared" si="14"/>
        <v>-1.5085297732370358E-2</v>
      </c>
      <c r="Q129" s="143">
        <f t="shared" si="14"/>
        <v>-5.758861295386327E-3</v>
      </c>
      <c r="R129" s="143">
        <f t="shared" si="14"/>
        <v>-7.0299878582749222E-3</v>
      </c>
      <c r="S129" s="143">
        <f t="shared" si="14"/>
        <v>-1.0481901170236996E-2</v>
      </c>
    </row>
    <row r="130" spans="1:194" s="35" customFormat="1" x14ac:dyDescent="0.25">
      <c r="A130" s="9"/>
      <c r="B130" s="35" t="s">
        <v>56</v>
      </c>
      <c r="C130" s="33"/>
      <c r="D130" s="33"/>
      <c r="E130" s="33"/>
      <c r="F130" s="33"/>
      <c r="G130" s="9"/>
      <c r="H130" s="142">
        <f t="shared" si="14"/>
        <v>6.1355752288700359E-4</v>
      </c>
      <c r="I130" s="142">
        <f t="shared" si="14"/>
        <v>-7.5383746577021024E-3</v>
      </c>
      <c r="J130" s="142">
        <f t="shared" si="14"/>
        <v>1.8546915542111246E-4</v>
      </c>
      <c r="K130" s="142">
        <f t="shared" si="14"/>
        <v>3.0673858032574373E-3</v>
      </c>
      <c r="L130" s="142">
        <f t="shared" si="14"/>
        <v>2.1106385543248447E-4</v>
      </c>
      <c r="M130" s="142">
        <f t="shared" si="14"/>
        <v>-9.3602504406762807E-5</v>
      </c>
      <c r="N130" s="142">
        <f t="shared" si="14"/>
        <v>-1.3348299730486489E-4</v>
      </c>
      <c r="O130" s="142">
        <f t="shared" si="14"/>
        <v>-4.1706386430084502E-5</v>
      </c>
      <c r="P130" s="142">
        <f t="shared" si="14"/>
        <v>-9.7771558408302287E-5</v>
      </c>
      <c r="Q130" s="142">
        <f t="shared" si="14"/>
        <v>-1.5219342719333425E-5</v>
      </c>
      <c r="R130" s="142">
        <f t="shared" si="14"/>
        <v>-7.0436013326553837E-5</v>
      </c>
      <c r="S130" s="142">
        <f t="shared" si="14"/>
        <v>-1.1440126171412828E-4</v>
      </c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</row>
    <row r="131" spans="1:194" s="35" customFormat="1" x14ac:dyDescent="0.25">
      <c r="A131" s="9"/>
      <c r="B131" s="35" t="s">
        <v>57</v>
      </c>
      <c r="C131" s="33"/>
      <c r="D131" s="33"/>
      <c r="E131" s="33"/>
      <c r="F131" s="33"/>
      <c r="G131" s="9"/>
      <c r="H131" s="142">
        <f t="shared" si="14"/>
        <v>-1.1542687181869134E-2</v>
      </c>
      <c r="I131" s="142">
        <f t="shared" si="14"/>
        <v>-3.6846328913301665E-3</v>
      </c>
      <c r="J131" s="142">
        <f t="shared" si="14"/>
        <v>-2.4496023996996913E-3</v>
      </c>
      <c r="K131" s="142">
        <f t="shared" si="14"/>
        <v>-2.2950998718390698E-3</v>
      </c>
      <c r="L131" s="142">
        <f t="shared" si="14"/>
        <v>-2.1164532705482209E-3</v>
      </c>
      <c r="M131" s="142">
        <f t="shared" si="14"/>
        <v>-2.4478700623626784E-3</v>
      </c>
      <c r="N131" s="142">
        <f t="shared" si="14"/>
        <v>-2.2406668973966684E-3</v>
      </c>
      <c r="O131" s="142">
        <f t="shared" si="14"/>
        <v>-1.7939224056465332E-3</v>
      </c>
      <c r="P131" s="142">
        <f t="shared" si="14"/>
        <v>-1.7318819519813503E-3</v>
      </c>
      <c r="Q131" s="142">
        <f t="shared" si="14"/>
        <v>-1.8090069259772087E-3</v>
      </c>
      <c r="R131" s="142">
        <f t="shared" si="14"/>
        <v>-2.5093323417325879E-3</v>
      </c>
      <c r="S131" s="142">
        <f t="shared" si="14"/>
        <v>-3.6875831846661239E-3</v>
      </c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</row>
    <row r="132" spans="1:194" s="35" customFormat="1" x14ac:dyDescent="0.25">
      <c r="A132" s="9"/>
      <c r="B132" s="35" t="s">
        <v>58</v>
      </c>
      <c r="C132" s="33"/>
      <c r="D132" s="33"/>
      <c r="E132" s="33"/>
      <c r="F132" s="33"/>
      <c r="G132" s="9"/>
      <c r="H132" s="142">
        <f t="shared" si="14"/>
        <v>-1.2241467895742893E-4</v>
      </c>
      <c r="I132" s="142">
        <f t="shared" si="14"/>
        <v>0</v>
      </c>
      <c r="J132" s="142">
        <f t="shared" si="14"/>
        <v>0</v>
      </c>
      <c r="K132" s="142">
        <f t="shared" si="14"/>
        <v>0</v>
      </c>
      <c r="L132" s="142">
        <f t="shared" si="14"/>
        <v>0</v>
      </c>
      <c r="M132" s="142">
        <f t="shared" si="14"/>
        <v>0</v>
      </c>
      <c r="N132" s="142">
        <f t="shared" si="14"/>
        <v>0</v>
      </c>
      <c r="O132" s="142">
        <f t="shared" si="14"/>
        <v>0</v>
      </c>
      <c r="P132" s="142">
        <f t="shared" si="14"/>
        <v>0</v>
      </c>
      <c r="Q132" s="142">
        <f t="shared" si="14"/>
        <v>0</v>
      </c>
      <c r="R132" s="142">
        <f t="shared" si="14"/>
        <v>0</v>
      </c>
      <c r="S132" s="142">
        <f t="shared" si="14"/>
        <v>0</v>
      </c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</row>
    <row r="133" spans="1:194" s="35" customFormat="1" x14ac:dyDescent="0.25">
      <c r="A133" s="9"/>
      <c r="B133" s="35" t="s">
        <v>59</v>
      </c>
      <c r="C133" s="33"/>
      <c r="D133" s="33"/>
      <c r="E133" s="33"/>
      <c r="F133" s="33"/>
      <c r="G133" s="9"/>
      <c r="H133" s="142">
        <f t="shared" si="14"/>
        <v>-1.1849228514341976E-3</v>
      </c>
      <c r="I133" s="142">
        <f t="shared" si="14"/>
        <v>7.1337941870801645E-3</v>
      </c>
      <c r="J133" s="142">
        <f t="shared" si="14"/>
        <v>3.4097568278590077E-4</v>
      </c>
      <c r="K133" s="142">
        <f t="shared" si="14"/>
        <v>4.6579737671332948E-4</v>
      </c>
      <c r="L133" s="142">
        <f t="shared" si="14"/>
        <v>-5.2091539941782347E-3</v>
      </c>
      <c r="M133" s="142">
        <f t="shared" si="14"/>
        <v>-4.9785694390439873E-3</v>
      </c>
      <c r="N133" s="142">
        <f t="shared" si="14"/>
        <v>-8.9897807812744715E-4</v>
      </c>
      <c r="O133" s="142">
        <f t="shared" si="14"/>
        <v>-2.0306615029776175E-3</v>
      </c>
      <c r="P133" s="142">
        <f t="shared" si="14"/>
        <v>-1.3702158274432469E-2</v>
      </c>
      <c r="Q133" s="142">
        <f t="shared" si="14"/>
        <v>-4.3810712777877419E-3</v>
      </c>
      <c r="R133" s="142">
        <f t="shared" si="14"/>
        <v>-4.8704765679182206E-3</v>
      </c>
      <c r="S133" s="142">
        <f t="shared" si="14"/>
        <v>-5.3450938256110643E-3</v>
      </c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</row>
    <row r="134" spans="1:194" s="35" customFormat="1" x14ac:dyDescent="0.25">
      <c r="A134" s="9"/>
      <c r="B134" s="75" t="s">
        <v>60</v>
      </c>
      <c r="C134" s="75"/>
      <c r="D134" s="75"/>
      <c r="E134" s="75"/>
      <c r="F134" s="75"/>
      <c r="G134" s="166"/>
      <c r="H134" s="167">
        <f t="shared" si="14"/>
        <v>2.2591292491875442E-2</v>
      </c>
      <c r="I134" s="167">
        <f t="shared" si="14"/>
        <v>1.36218473268709E-2</v>
      </c>
      <c r="J134" s="167">
        <f t="shared" si="14"/>
        <v>1.5951376302945682E-2</v>
      </c>
      <c r="K134" s="167">
        <f t="shared" si="14"/>
        <v>1.5335658234287394E-2</v>
      </c>
      <c r="L134" s="167">
        <f t="shared" si="14"/>
        <v>1.2428209044889246E-2</v>
      </c>
      <c r="M134" s="167">
        <f t="shared" si="14"/>
        <v>6.7081812440337165E-3</v>
      </c>
      <c r="N134" s="167">
        <f t="shared" si="14"/>
        <v>6.3196709430404473E-3</v>
      </c>
      <c r="O134" s="167">
        <f t="shared" si="14"/>
        <v>6.0455329571608924E-3</v>
      </c>
      <c r="P134" s="167">
        <f t="shared" si="14"/>
        <v>5.7751900556314295E-3</v>
      </c>
      <c r="Q134" s="167">
        <f t="shared" si="14"/>
        <v>5.4852470524686201E-3</v>
      </c>
      <c r="R134" s="167">
        <f t="shared" si="14"/>
        <v>5.1543179363144004E-3</v>
      </c>
      <c r="S134" s="167">
        <f t="shared" si="14"/>
        <v>4.7857330227812555E-3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</row>
    <row r="135" spans="1:194" s="35" customFormat="1" x14ac:dyDescent="0.25">
      <c r="A135" s="9"/>
      <c r="B135" s="98" t="s">
        <v>61</v>
      </c>
      <c r="C135" s="98"/>
      <c r="D135" s="98"/>
      <c r="E135" s="98"/>
      <c r="F135" s="98"/>
      <c r="G135" s="168"/>
      <c r="H135" s="167">
        <f t="shared" si="14"/>
        <v>-2.2591292491875442E-2</v>
      </c>
      <c r="I135" s="167">
        <f t="shared" si="14"/>
        <v>-1.36218473268709E-2</v>
      </c>
      <c r="J135" s="167">
        <f t="shared" si="14"/>
        <v>-1.5951376302945682E-2</v>
      </c>
      <c r="K135" s="167">
        <f t="shared" si="14"/>
        <v>-1.5335658234287394E-2</v>
      </c>
      <c r="L135" s="167">
        <f t="shared" si="14"/>
        <v>-1.2428209044889246E-2</v>
      </c>
      <c r="M135" s="167">
        <f t="shared" si="14"/>
        <v>-6.7081812440337165E-3</v>
      </c>
      <c r="N135" s="167">
        <f t="shared" si="14"/>
        <v>-6.3196709430404473E-3</v>
      </c>
      <c r="O135" s="167">
        <f t="shared" si="14"/>
        <v>-6.0455329571608924E-3</v>
      </c>
      <c r="P135" s="167">
        <f t="shared" si="14"/>
        <v>-5.7751900556314295E-3</v>
      </c>
      <c r="Q135" s="167">
        <f t="shared" si="14"/>
        <v>-5.4852470524686201E-3</v>
      </c>
      <c r="R135" s="167">
        <f t="shared" si="14"/>
        <v>-5.1543179363144004E-3</v>
      </c>
      <c r="S135" s="167">
        <f t="shared" si="14"/>
        <v>-4.7857330227812555E-3</v>
      </c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</row>
    <row r="136" spans="1:194" s="35" customFormat="1" x14ac:dyDescent="0.25">
      <c r="A136" s="9"/>
      <c r="B136" s="33" t="s">
        <v>62</v>
      </c>
      <c r="G136" s="9"/>
      <c r="H136" s="142">
        <f t="shared" si="14"/>
        <v>7.5243668850193043E-5</v>
      </c>
      <c r="I136" s="142">
        <f t="shared" si="14"/>
        <v>-2.4201327868282785E-17</v>
      </c>
      <c r="J136" s="142">
        <f t="shared" si="14"/>
        <v>1.0218362806686709E-5</v>
      </c>
      <c r="K136" s="142">
        <f t="shared" si="14"/>
        <v>1.0218365345695167E-5</v>
      </c>
      <c r="L136" s="142">
        <f t="shared" si="14"/>
        <v>1.0218383862852501E-5</v>
      </c>
      <c r="M136" s="142">
        <f t="shared" si="14"/>
        <v>1.0218474563470953E-5</v>
      </c>
      <c r="N136" s="142">
        <f t="shared" si="14"/>
        <v>1.0218813134317828E-5</v>
      </c>
      <c r="O136" s="142">
        <f t="shared" si="14"/>
        <v>1.2934087591187982E-5</v>
      </c>
      <c r="P136" s="142">
        <f t="shared" si="14"/>
        <v>1.2852195360658103E-5</v>
      </c>
      <c r="Q136" s="142">
        <f t="shared" si="14"/>
        <v>1.2776024828581026E-5</v>
      </c>
      <c r="R136" s="142">
        <f t="shared" si="14"/>
        <v>1.2709075076990726E-5</v>
      </c>
      <c r="S136" s="142">
        <f t="shared" si="14"/>
        <v>1.2657066662288607E-5</v>
      </c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</row>
    <row r="137" spans="1:194" s="35" customFormat="1" x14ac:dyDescent="0.25">
      <c r="A137" s="169"/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</row>
    <row r="138" spans="1:194" x14ac:dyDescent="0.25">
      <c r="A138" s="170" t="s">
        <v>81</v>
      </c>
      <c r="B138" s="170"/>
      <c r="C138" s="170"/>
      <c r="D138" s="170"/>
      <c r="E138" s="170"/>
      <c r="F138" s="170"/>
      <c r="G138" s="170"/>
      <c r="H138" s="171">
        <v>24805.439640584231</v>
      </c>
      <c r="I138" s="171">
        <v>25836.5</v>
      </c>
      <c r="J138" s="171">
        <v>27011.905730999999</v>
      </c>
      <c r="K138" s="171">
        <v>28185.205725428779</v>
      </c>
      <c r="L138" s="171">
        <v>29420.212682401714</v>
      </c>
      <c r="M138" s="171">
        <v>30717.637248145977</v>
      </c>
      <c r="N138" s="171">
        <v>32090.894698907836</v>
      </c>
      <c r="O138" s="171">
        <v>33531.914358687682</v>
      </c>
      <c r="P138" s="171">
        <v>35044.298902427043</v>
      </c>
      <c r="Q138" s="171">
        <v>36631.854731796513</v>
      </c>
      <c r="R138" s="171">
        <v>38298.604122093253</v>
      </c>
      <c r="S138" s="171">
        <v>40041.190609648489</v>
      </c>
    </row>
    <row r="139" spans="1:194" x14ac:dyDescent="0.25">
      <c r="A139" s="172"/>
      <c r="B139" s="173"/>
      <c r="C139" s="174"/>
      <c r="D139" s="172"/>
      <c r="E139" s="172"/>
      <c r="F139" s="172"/>
      <c r="G139" s="172"/>
      <c r="H139" s="175"/>
      <c r="I139" s="175"/>
      <c r="J139" s="175"/>
      <c r="K139" s="176"/>
      <c r="L139" s="176"/>
      <c r="M139" s="176"/>
      <c r="N139" s="176"/>
      <c r="O139" s="176"/>
      <c r="P139" s="176"/>
      <c r="Q139" s="176"/>
      <c r="R139" s="176"/>
    </row>
    <row r="140" spans="1:194" x14ac:dyDescent="0.25">
      <c r="A140" s="35"/>
      <c r="B140" s="4" t="s">
        <v>82</v>
      </c>
      <c r="C140" s="35"/>
      <c r="D140" s="35"/>
      <c r="E140" s="177"/>
      <c r="F140" s="177"/>
      <c r="G140" s="178"/>
      <c r="H140" s="9">
        <f>+'[1]resumen detallado'!K46</f>
        <v>17290.77</v>
      </c>
      <c r="I140" s="9">
        <v>18401.232176025944</v>
      </c>
      <c r="J140" s="9">
        <v>19061.016850138287</v>
      </c>
      <c r="K140" s="9">
        <v>19805.145540982172</v>
      </c>
      <c r="L140" s="9">
        <v>20618.709399918378</v>
      </c>
      <c r="M140" s="9">
        <v>21313.738448531894</v>
      </c>
      <c r="N140" s="9">
        <v>21993.395173247027</v>
      </c>
      <c r="O140" s="9">
        <v>22644.750547576405</v>
      </c>
      <c r="P140" s="9">
        <v>23273.138424687753</v>
      </c>
      <c r="Q140" s="9">
        <v>23866.430091304486</v>
      </c>
      <c r="R140" s="9">
        <v>24437.739493301618</v>
      </c>
      <c r="S140" s="9">
        <v>24956.800939492889</v>
      </c>
    </row>
    <row r="141" spans="1:194" x14ac:dyDescent="0.25">
      <c r="A141" s="35"/>
      <c r="B141" s="179" t="s">
        <v>83</v>
      </c>
      <c r="C141" s="180"/>
      <c r="D141" s="180"/>
      <c r="E141" s="180"/>
      <c r="F141" s="180"/>
      <c r="G141" s="180"/>
      <c r="H141" s="10">
        <f t="shared" ref="H141:N141" si="15">+H140/H138</f>
        <v>0.69705557533076479</v>
      </c>
      <c r="I141" s="10">
        <f t="shared" si="15"/>
        <v>0.71221845745460666</v>
      </c>
      <c r="J141" s="10">
        <f t="shared" si="15"/>
        <v>0.70565242748730095</v>
      </c>
      <c r="K141" s="10">
        <f t="shared" si="15"/>
        <v>0.70267876466531909</v>
      </c>
      <c r="L141" s="10">
        <f t="shared" si="15"/>
        <v>0.70083481797029523</v>
      </c>
      <c r="M141" s="10">
        <f>+M140/M138</f>
        <v>0.69385995662209754</v>
      </c>
      <c r="N141" s="10">
        <f t="shared" si="15"/>
        <v>0.68534689916250724</v>
      </c>
      <c r="O141" s="10">
        <f>+O140/O138</f>
        <v>0.67531934816925965</v>
      </c>
      <c r="P141" s="10">
        <f>+P140/P138</f>
        <v>0.66410626417399776</v>
      </c>
      <c r="Q141" s="10">
        <f>+Q140/Q138</f>
        <v>0.65152120377318445</v>
      </c>
      <c r="R141" s="10">
        <f>+R140/R138</f>
        <v>0.63808433893297589</v>
      </c>
      <c r="S141" s="10">
        <f>+S140/S138</f>
        <v>0.62327819326828893</v>
      </c>
    </row>
    <row r="142" spans="1:194" x14ac:dyDescent="0.25">
      <c r="A142" s="35"/>
      <c r="B142" s="4" t="s">
        <v>84</v>
      </c>
      <c r="C142" s="35"/>
      <c r="D142" s="35"/>
      <c r="E142" s="177"/>
      <c r="F142" s="177"/>
      <c r="G142" s="177"/>
      <c r="H142" s="9">
        <f>+'[1]resumen detallado'!K41</f>
        <v>12717.2</v>
      </c>
      <c r="I142" s="9">
        <v>13476.570143093399</v>
      </c>
      <c r="J142" s="9">
        <v>13707.604950236258</v>
      </c>
      <c r="K142" s="9">
        <v>14023.062640420998</v>
      </c>
      <c r="L142" s="9">
        <v>14505.259910397017</v>
      </c>
      <c r="M142" s="9">
        <v>15030.600271326352</v>
      </c>
      <c r="N142" s="9">
        <v>15612.093557083954</v>
      </c>
      <c r="O142" s="9">
        <v>16170.490558476466</v>
      </c>
      <c r="P142" s="9">
        <v>16712.684628878611</v>
      </c>
      <c r="Q142" s="9">
        <v>17227.220757258841</v>
      </c>
      <c r="R142" s="9">
        <v>17729.731100431665</v>
      </c>
      <c r="S142" s="9">
        <v>18191.924499318782</v>
      </c>
    </row>
    <row r="143" spans="1:194" x14ac:dyDescent="0.25">
      <c r="A143" s="169"/>
      <c r="B143" s="181" t="s">
        <v>85</v>
      </c>
      <c r="C143" s="182"/>
      <c r="D143" s="183" t="s">
        <v>86</v>
      </c>
      <c r="E143" s="182" t="s">
        <v>87</v>
      </c>
      <c r="F143" s="182"/>
      <c r="G143" s="182" t="s">
        <v>85</v>
      </c>
      <c r="H143" s="11">
        <f t="shared" ref="H143:R143" si="16">+H142/H138</f>
        <v>0.5126778716388225</v>
      </c>
      <c r="I143" s="11">
        <f t="shared" si="16"/>
        <v>0.52160974369954904</v>
      </c>
      <c r="J143" s="11">
        <f t="shared" si="16"/>
        <v>0.50746530388282951</v>
      </c>
      <c r="K143" s="11">
        <f t="shared" si="16"/>
        <v>0.4975327402974869</v>
      </c>
      <c r="L143" s="11">
        <f t="shared" si="16"/>
        <v>0.49303722127996807</v>
      </c>
      <c r="M143" s="11">
        <f t="shared" si="16"/>
        <v>0.48931498701885195</v>
      </c>
      <c r="N143" s="11">
        <f t="shared" si="16"/>
        <v>0.48649605140536289</v>
      </c>
      <c r="O143" s="11">
        <f t="shared" si="16"/>
        <v>0.48224179465276795</v>
      </c>
      <c r="P143" s="11">
        <f t="shared" si="16"/>
        <v>0.47690166881099028</v>
      </c>
      <c r="Q143" s="11">
        <f t="shared" si="16"/>
        <v>0.47027978472260057</v>
      </c>
      <c r="R143" s="11">
        <f t="shared" si="16"/>
        <v>0.46293413315823551</v>
      </c>
      <c r="S143" s="11">
        <f>+S142/S138</f>
        <v>0.45433025897424695</v>
      </c>
    </row>
    <row r="144" spans="1:194" x14ac:dyDescent="0.25">
      <c r="A144" s="35"/>
      <c r="B144" s="184" t="s">
        <v>88</v>
      </c>
      <c r="C144" s="185"/>
      <c r="D144" s="185"/>
      <c r="E144" s="185"/>
      <c r="F144" s="185"/>
      <c r="G144" s="185"/>
      <c r="H144" s="186">
        <f>+H146</f>
        <v>4573.57</v>
      </c>
      <c r="I144" s="186">
        <f>+I146+I148</f>
        <v>6652.3285509930465</v>
      </c>
      <c r="J144" s="186">
        <f t="shared" ref="J144:R144" si="17">+J146+J148</f>
        <v>7174.9303747503582</v>
      </c>
      <c r="K144" s="186">
        <f t="shared" si="17"/>
        <v>7690.2848965913945</v>
      </c>
      <c r="L144" s="186">
        <f t="shared" si="17"/>
        <v>8106.2922636524381</v>
      </c>
      <c r="M144" s="186">
        <f t="shared" si="17"/>
        <v>8384.4630695759442</v>
      </c>
      <c r="N144" s="186">
        <f t="shared" si="17"/>
        <v>8629.0596830875456</v>
      </c>
      <c r="O144" s="186">
        <f t="shared" si="17"/>
        <v>8853.1738120265145</v>
      </c>
      <c r="P144" s="186">
        <f t="shared" si="17"/>
        <v>9052.7612829964764</v>
      </c>
      <c r="Q144" s="186">
        <f t="shared" si="17"/>
        <v>9233.3906048734261</v>
      </c>
      <c r="R144" s="186">
        <f t="shared" si="17"/>
        <v>9392.3735597426385</v>
      </c>
      <c r="S144" s="186">
        <f>+S146+S148</f>
        <v>9524.2164422413352</v>
      </c>
    </row>
    <row r="145" spans="1:19" x14ac:dyDescent="0.25">
      <c r="A145" s="35"/>
      <c r="B145" s="187" t="s">
        <v>85</v>
      </c>
      <c r="C145" s="188"/>
      <c r="D145" s="189"/>
      <c r="E145" s="188"/>
      <c r="F145" s="188"/>
      <c r="G145" s="188"/>
      <c r="H145" s="10">
        <f t="shared" ref="H145:R145" si="18">+H144/H138</f>
        <v>0.18437770369194234</v>
      </c>
      <c r="I145" s="10">
        <f>+I144/I138</f>
        <v>0.2574779304856713</v>
      </c>
      <c r="J145" s="10">
        <f t="shared" si="18"/>
        <v>0.26562103563526457</v>
      </c>
      <c r="K145" s="10">
        <f t="shared" si="18"/>
        <v>0.27284827975029452</v>
      </c>
      <c r="L145" s="10">
        <f t="shared" si="18"/>
        <v>0.2755347947739813</v>
      </c>
      <c r="M145" s="10">
        <f t="shared" si="18"/>
        <v>0.27295273402195036</v>
      </c>
      <c r="N145" s="10">
        <f t="shared" si="18"/>
        <v>0.26889433168035737</v>
      </c>
      <c r="O145" s="10">
        <f t="shared" si="18"/>
        <v>0.26402231967208795</v>
      </c>
      <c r="P145" s="10">
        <f t="shared" si="18"/>
        <v>0.25832336689633456</v>
      </c>
      <c r="Q145" s="10">
        <f t="shared" si="18"/>
        <v>0.25205905276914159</v>
      </c>
      <c r="R145" s="10">
        <f t="shared" si="18"/>
        <v>0.24524062364780744</v>
      </c>
      <c r="S145" s="10">
        <f>+S144/S138</f>
        <v>0.23786047061113966</v>
      </c>
    </row>
    <row r="146" spans="1:19" x14ac:dyDescent="0.25">
      <c r="A146" s="35"/>
      <c r="B146" s="184" t="s">
        <v>89</v>
      </c>
      <c r="C146" s="190"/>
      <c r="D146" s="190"/>
      <c r="E146" s="190"/>
      <c r="F146" s="190"/>
      <c r="G146" s="190"/>
      <c r="H146" s="191">
        <f>+'[1]resumen detallado'!K87</f>
        <v>4573.57</v>
      </c>
      <c r="I146" s="191">
        <f>+'[1]resumen detallado'!L47</f>
        <v>4924.6620329325451</v>
      </c>
      <c r="J146" s="191">
        <f>+'[1]resumen detallado'!M47</f>
        <v>5353.4118999020266</v>
      </c>
      <c r="K146" s="191">
        <f>+'[1]resumen detallado'!N47</f>
        <v>5782.0829005611758</v>
      </c>
      <c r="L146" s="191">
        <f>+'[1]resumen detallado'!O47</f>
        <v>6113.4494895213611</v>
      </c>
      <c r="M146" s="191">
        <f>+'[1]resumen detallado'!P47</f>
        <v>6283.1381772055429</v>
      </c>
      <c r="N146" s="191">
        <f>+'[1]resumen detallado'!Q47</f>
        <v>6381.301616163073</v>
      </c>
      <c r="O146" s="191">
        <f>+'[1]resumen detallado'!R47</f>
        <v>6474.2599890999372</v>
      </c>
      <c r="P146" s="191">
        <f>+'[1]resumen detallado'!S47</f>
        <v>6560.4537958091432</v>
      </c>
      <c r="Q146" s="191">
        <f>+'[1]resumen detallado'!T47</f>
        <v>6639.2093340456458</v>
      </c>
      <c r="R146" s="191">
        <f>+'[1]resumen detallado'!U47</f>
        <v>6708.0083928699542</v>
      </c>
      <c r="S146" s="191">
        <f>+'[1]resumen detallado'!V47</f>
        <v>6764.8764401741046</v>
      </c>
    </row>
    <row r="147" spans="1:19" x14ac:dyDescent="0.25">
      <c r="A147" s="35"/>
      <c r="B147" s="187" t="s">
        <v>85</v>
      </c>
      <c r="C147" s="188"/>
      <c r="D147" s="189"/>
      <c r="E147" s="188"/>
      <c r="F147" s="188"/>
      <c r="G147" s="188" t="s">
        <v>85</v>
      </c>
      <c r="H147" s="10">
        <f t="shared" ref="H147:P147" si="19">+H146/H138</f>
        <v>0.18437770369194234</v>
      </c>
      <c r="I147" s="10">
        <f t="shared" si="19"/>
        <v>0.19060871375505758</v>
      </c>
      <c r="J147" s="10">
        <f t="shared" si="19"/>
        <v>0.19818712360447141</v>
      </c>
      <c r="K147" s="10">
        <f t="shared" si="19"/>
        <v>0.20514602436783219</v>
      </c>
      <c r="L147" s="10">
        <f t="shared" si="19"/>
        <v>0.20779759669032721</v>
      </c>
      <c r="M147" s="10">
        <f t="shared" si="19"/>
        <v>0.20454496960324559</v>
      </c>
      <c r="N147" s="10">
        <f t="shared" si="19"/>
        <v>0.19885084775714437</v>
      </c>
      <c r="O147" s="10">
        <f t="shared" si="19"/>
        <v>0.1930775535164917</v>
      </c>
      <c r="P147" s="10">
        <f t="shared" si="19"/>
        <v>0.18720459536300751</v>
      </c>
      <c r="Q147" s="10">
        <f>+Q146/Q138</f>
        <v>0.18124141905058389</v>
      </c>
      <c r="R147" s="10">
        <f>+R146/R138</f>
        <v>0.17515020577474039</v>
      </c>
      <c r="S147" s="10">
        <f>+S146/S138</f>
        <v>0.16894793429404201</v>
      </c>
    </row>
    <row r="148" spans="1:19" x14ac:dyDescent="0.25">
      <c r="A148" s="35"/>
      <c r="B148" s="192" t="s">
        <v>90</v>
      </c>
      <c r="C148" s="193"/>
      <c r="D148" s="194"/>
      <c r="E148" s="193"/>
      <c r="F148" s="193"/>
      <c r="G148" s="193"/>
      <c r="H148" s="12">
        <f>+'[1]resumen detallado'!K88</f>
        <v>1650.9999999999998</v>
      </c>
      <c r="I148" s="12">
        <f>+'[1]resumen detallado'!L52</f>
        <v>1727.6665180605019</v>
      </c>
      <c r="J148" s="12">
        <f>+'[1]resumen detallado'!M52</f>
        <v>1821.5184748483318</v>
      </c>
      <c r="K148" s="12">
        <f>+'[1]resumen detallado'!N52</f>
        <v>1908.2019960302187</v>
      </c>
      <c r="L148" s="12">
        <f>+'[1]resumen detallado'!O52</f>
        <v>1992.8427741310772</v>
      </c>
      <c r="M148" s="12">
        <f>+'[1]resumen detallado'!P52</f>
        <v>2101.3248923704018</v>
      </c>
      <c r="N148" s="12">
        <f>+'[1]resumen detallado'!Q52</f>
        <v>2247.7580669244726</v>
      </c>
      <c r="O148" s="12">
        <f>+'[1]resumen detallado'!R52</f>
        <v>2378.9138229265768</v>
      </c>
      <c r="P148" s="12">
        <f>+'[1]resumen detallado'!S52</f>
        <v>2492.3074871873332</v>
      </c>
      <c r="Q148" s="12">
        <f>+'[1]resumen detallado'!T52</f>
        <v>2594.1812708277807</v>
      </c>
      <c r="R148" s="12">
        <f>+'[1]resumen detallado'!U52</f>
        <v>2684.3651668726834</v>
      </c>
      <c r="S148" s="12">
        <f>+'[1]resumen detallado'!V52</f>
        <v>2759.3400020672311</v>
      </c>
    </row>
    <row r="149" spans="1:19" x14ac:dyDescent="0.25">
      <c r="A149" s="169"/>
      <c r="B149" s="181" t="s">
        <v>85</v>
      </c>
      <c r="C149" s="182"/>
      <c r="D149" s="183"/>
      <c r="E149" s="182"/>
      <c r="F149" s="182"/>
      <c r="G149" s="182"/>
      <c r="H149" s="11">
        <f t="shared" ref="H149" si="20">+H148/H138</f>
        <v>6.6557981794396232E-2</v>
      </c>
      <c r="I149" s="11">
        <f>+I148/I138</f>
        <v>6.6869216730613745E-2</v>
      </c>
      <c r="J149" s="11">
        <f t="shared" ref="J149:R149" si="21">+J148/J138</f>
        <v>6.7433912030793172E-2</v>
      </c>
      <c r="K149" s="11">
        <f t="shared" si="21"/>
        <v>6.7702255382462329E-2</v>
      </c>
      <c r="L149" s="11">
        <f t="shared" si="21"/>
        <v>6.7737198083654096E-2</v>
      </c>
      <c r="M149" s="11">
        <f t="shared" si="21"/>
        <v>6.8407764418704803E-2</v>
      </c>
      <c r="N149" s="11">
        <f t="shared" si="21"/>
        <v>7.004348392321301E-2</v>
      </c>
      <c r="O149" s="11">
        <f t="shared" si="21"/>
        <v>7.0944766155596223E-2</v>
      </c>
      <c r="P149" s="11">
        <f t="shared" si="21"/>
        <v>7.111877153332706E-2</v>
      </c>
      <c r="Q149" s="11">
        <f t="shared" si="21"/>
        <v>7.0817633718557718E-2</v>
      </c>
      <c r="R149" s="11">
        <f t="shared" si="21"/>
        <v>7.0090417873067024E-2</v>
      </c>
      <c r="S149" s="11">
        <f>+S148/S138</f>
        <v>6.891253631709765E-2</v>
      </c>
    </row>
    <row r="150" spans="1:19" x14ac:dyDescent="0.25">
      <c r="A150" s="35"/>
      <c r="B150" s="195" t="s">
        <v>91</v>
      </c>
      <c r="D150" s="35"/>
      <c r="E150" s="35"/>
      <c r="F150" s="35"/>
      <c r="G150" s="35"/>
      <c r="H150" s="9">
        <v>1052</v>
      </c>
      <c r="I150" s="9">
        <v>1052</v>
      </c>
      <c r="J150" s="9">
        <v>1052</v>
      </c>
      <c r="K150" s="9">
        <v>1052</v>
      </c>
      <c r="L150" s="9">
        <v>1052</v>
      </c>
      <c r="M150" s="9">
        <v>1052</v>
      </c>
      <c r="N150" s="9">
        <v>1052</v>
      </c>
      <c r="O150" s="9">
        <v>1052</v>
      </c>
      <c r="P150" s="9">
        <v>1052</v>
      </c>
      <c r="Q150" s="9">
        <v>1052</v>
      </c>
      <c r="R150" s="9">
        <v>1053</v>
      </c>
    </row>
    <row r="151" spans="1:19" x14ac:dyDescent="0.25">
      <c r="A151" s="35"/>
      <c r="B151" s="196" t="s">
        <v>85</v>
      </c>
      <c r="C151" s="117"/>
      <c r="D151" s="117"/>
      <c r="E151" s="117"/>
      <c r="F151" s="117"/>
      <c r="G151" s="188" t="s">
        <v>85</v>
      </c>
      <c r="H151" s="13">
        <f t="shared" ref="H151:P151" si="22">+H150/H138</f>
        <v>4.2410052603091969E-2</v>
      </c>
      <c r="I151" s="13">
        <f t="shared" si="22"/>
        <v>4.0717589456776268E-2</v>
      </c>
      <c r="J151" s="13">
        <f t="shared" si="22"/>
        <v>3.8945789700157309E-2</v>
      </c>
      <c r="K151" s="13">
        <f t="shared" si="22"/>
        <v>3.7324545729708204E-2</v>
      </c>
      <c r="L151" s="13">
        <f t="shared" si="22"/>
        <v>3.57577292644548E-2</v>
      </c>
      <c r="M151" s="13">
        <f t="shared" si="22"/>
        <v>3.4247425721634743E-2</v>
      </c>
      <c r="N151" s="13">
        <f t="shared" si="22"/>
        <v>3.2781884390272333E-2</v>
      </c>
      <c r="O151" s="13">
        <f t="shared" si="22"/>
        <v>3.1373096947190565E-2</v>
      </c>
      <c r="P151" s="13">
        <f t="shared" si="22"/>
        <v>3.001914813388212E-2</v>
      </c>
      <c r="Q151" s="13">
        <f>+Q150/Q138</f>
        <v>2.8718174597008931E-2</v>
      </c>
      <c r="R151" s="13">
        <f>+R150/R138</f>
        <v>2.7494474645684479E-2</v>
      </c>
    </row>
    <row r="152" spans="1:19" x14ac:dyDescent="0.25">
      <c r="A152" s="35"/>
      <c r="B152" s="35" t="s">
        <v>92</v>
      </c>
      <c r="H152" s="14">
        <f t="shared" ref="H152:Q152" si="23">+H142-H150</f>
        <v>11665.2</v>
      </c>
      <c r="I152" s="14">
        <f t="shared" si="23"/>
        <v>12424.570143093399</v>
      </c>
      <c r="J152" s="14">
        <f t="shared" si="23"/>
        <v>12655.604950236258</v>
      </c>
      <c r="K152" s="14">
        <f t="shared" si="23"/>
        <v>12971.062640420998</v>
      </c>
      <c r="L152" s="14">
        <f t="shared" si="23"/>
        <v>13453.259910397017</v>
      </c>
      <c r="M152" s="14">
        <f t="shared" si="23"/>
        <v>13978.600271326352</v>
      </c>
      <c r="N152" s="14">
        <f t="shared" si="23"/>
        <v>14560.093557083954</v>
      </c>
      <c r="O152" s="14">
        <f t="shared" si="23"/>
        <v>15118.490558476466</v>
      </c>
      <c r="P152" s="14">
        <f t="shared" si="23"/>
        <v>15660.684628878611</v>
      </c>
      <c r="Q152" s="14">
        <f t="shared" si="23"/>
        <v>16175.220757258841</v>
      </c>
      <c r="R152" s="14">
        <f>+R142-R150</f>
        <v>16676.731100431665</v>
      </c>
    </row>
    <row r="153" spans="1:19" x14ac:dyDescent="0.25">
      <c r="B153" s="196" t="s">
        <v>85</v>
      </c>
      <c r="C153" s="117"/>
      <c r="D153" s="117"/>
      <c r="E153" s="117"/>
      <c r="F153" s="117"/>
      <c r="G153" s="188" t="s">
        <v>85</v>
      </c>
      <c r="H153" s="13">
        <f t="shared" ref="H153:Q153" si="24">+H152/H138</f>
        <v>0.47026781903573051</v>
      </c>
      <c r="I153" s="13">
        <f t="shared" si="24"/>
        <v>0.48089215424277276</v>
      </c>
      <c r="J153" s="13">
        <f t="shared" si="24"/>
        <v>0.46851951418267218</v>
      </c>
      <c r="K153" s="13">
        <f t="shared" si="24"/>
        <v>0.46020819456777873</v>
      </c>
      <c r="L153" s="13">
        <f t="shared" si="24"/>
        <v>0.45727949201551327</v>
      </c>
      <c r="M153" s="13">
        <f t="shared" si="24"/>
        <v>0.4550675612972172</v>
      </c>
      <c r="N153" s="13">
        <f t="shared" si="24"/>
        <v>0.45371416701509054</v>
      </c>
      <c r="O153" s="13">
        <f t="shared" si="24"/>
        <v>0.45086869770557736</v>
      </c>
      <c r="P153" s="13">
        <f t="shared" si="24"/>
        <v>0.44688252067710815</v>
      </c>
      <c r="Q153" s="13">
        <f t="shared" si="24"/>
        <v>0.44156161012559164</v>
      </c>
      <c r="R153" s="13">
        <f>+R152/R138</f>
        <v>0.43543965851255101</v>
      </c>
    </row>
    <row r="154" spans="1:19" x14ac:dyDescent="0.25">
      <c r="B154" s="16" t="s">
        <v>93</v>
      </c>
      <c r="C154" s="119"/>
      <c r="H154" s="14">
        <f>+'[1]resumen detallado'!K8</f>
        <v>700.2</v>
      </c>
      <c r="I154" s="14">
        <f>+'[1]resumen detallado'!L8</f>
        <v>800</v>
      </c>
      <c r="J154" s="14">
        <f>+'[1]resumen detallado'!M8</f>
        <v>400</v>
      </c>
      <c r="K154" s="14">
        <f>+'[1]resumen detallado'!N8</f>
        <v>300</v>
      </c>
      <c r="L154" s="14">
        <f>+'[1]resumen detallado'!O8</f>
        <v>300</v>
      </c>
      <c r="M154" s="14">
        <f>+'[1]resumen detallado'!P8</f>
        <v>300</v>
      </c>
      <c r="N154" s="14">
        <f>+'[1]resumen detallado'!Q8</f>
        <v>300</v>
      </c>
      <c r="O154" s="14">
        <f>+'[1]resumen detallado'!R8</f>
        <v>300</v>
      </c>
      <c r="P154" s="14">
        <f>+'[1]resumen detallado'!S8</f>
        <v>300</v>
      </c>
      <c r="Q154" s="14">
        <f>+'[1]resumen detallado'!T8</f>
        <v>300</v>
      </c>
      <c r="R154" s="14">
        <f>+'[1]resumen detallado'!U8</f>
        <v>300</v>
      </c>
    </row>
    <row r="155" spans="1:19" x14ac:dyDescent="0.25">
      <c r="B155" s="196" t="s">
        <v>85</v>
      </c>
      <c r="C155" s="197"/>
      <c r="D155" s="117"/>
      <c r="E155" s="117"/>
      <c r="F155" s="117"/>
      <c r="G155" s="117"/>
      <c r="H155" s="198">
        <f t="shared" ref="H155:R155" si="25">+H154/H138</f>
        <v>2.8227679498749998E-2</v>
      </c>
      <c r="I155" s="198">
        <f t="shared" si="25"/>
        <v>3.096394635496294E-2</v>
      </c>
      <c r="J155" s="198">
        <f t="shared" si="25"/>
        <v>1.4808285057094035E-2</v>
      </c>
      <c r="K155" s="198">
        <f t="shared" si="25"/>
        <v>1.0643881862084089E-2</v>
      </c>
      <c r="L155" s="198">
        <f t="shared" si="25"/>
        <v>1.019707108301943E-2</v>
      </c>
      <c r="M155" s="198">
        <f t="shared" si="25"/>
        <v>9.7663761563597171E-3</v>
      </c>
      <c r="N155" s="198">
        <f t="shared" si="25"/>
        <v>9.3484461188989548E-3</v>
      </c>
      <c r="O155" s="198">
        <f t="shared" si="25"/>
        <v>8.946700650339515E-3</v>
      </c>
      <c r="P155" s="198">
        <f t="shared" si="25"/>
        <v>8.5605935743009853E-3</v>
      </c>
      <c r="Q155" s="198">
        <f t="shared" si="25"/>
        <v>8.1895935162572993E-3</v>
      </c>
      <c r="R155" s="198">
        <f t="shared" si="25"/>
        <v>7.8331836597391683E-3</v>
      </c>
    </row>
    <row r="156" spans="1:19" x14ac:dyDescent="0.25">
      <c r="C156" s="119"/>
      <c r="H156" s="199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9" x14ac:dyDescent="0.25">
      <c r="C157" s="200" t="s">
        <v>94</v>
      </c>
      <c r="D157" s="144"/>
      <c r="E157" s="144"/>
      <c r="F157" s="144"/>
      <c r="G157" s="144"/>
      <c r="H157" s="201">
        <f>+[1]supuestos!U15</f>
        <v>2.3199999999999998E-2</v>
      </c>
      <c r="I157" s="201">
        <f>+[1]supuestos!V15</f>
        <v>2.5399999999999999E-2</v>
      </c>
      <c r="J157" s="201">
        <f>+[1]supuestos!W15</f>
        <v>2.5999999999999999E-2</v>
      </c>
      <c r="K157" s="201">
        <f>+[1]supuestos!X15</f>
        <v>2.4400000000000002E-2</v>
      </c>
      <c r="L157" s="201">
        <f>+[1]supuestos!Y15</f>
        <v>2.4500000000000001E-2</v>
      </c>
      <c r="M157" s="201">
        <f>+[1]supuestos!Z15</f>
        <v>2.46E-2</v>
      </c>
      <c r="N157" s="201">
        <f>+[1]supuestos!AA15</f>
        <v>2.5000000000000001E-2</v>
      </c>
      <c r="O157" s="201">
        <f>+[1]supuestos!AB15</f>
        <v>2.5000000000000001E-2</v>
      </c>
      <c r="P157" s="201">
        <f>+[1]supuestos!AC15</f>
        <v>2.5000000000000001E-2</v>
      </c>
      <c r="Q157" s="201">
        <f>+[1]supuestos!AD15</f>
        <v>2.5000000000000001E-2</v>
      </c>
      <c r="R157" s="201">
        <f>+[1]supuestos!AE15</f>
        <v>2.5000000000000001E-2</v>
      </c>
    </row>
    <row r="158" spans="1:19" x14ac:dyDescent="0.25">
      <c r="H158" s="110"/>
      <c r="I158" s="110"/>
      <c r="J158" s="127"/>
    </row>
  </sheetData>
  <mergeCells count="4">
    <mergeCell ref="A1:S1"/>
    <mergeCell ref="A2:S2"/>
    <mergeCell ref="A3:S3"/>
    <mergeCell ref="A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PIBN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Minero Mendoza</dc:creator>
  <cp:lastModifiedBy>Carlos Alberto Minero Mendoza</cp:lastModifiedBy>
  <dcterms:created xsi:type="dcterms:W3CDTF">2019-03-08T17:52:27Z</dcterms:created>
  <dcterms:modified xsi:type="dcterms:W3CDTF">2019-03-08T17:57:20Z</dcterms:modified>
</cp:coreProperties>
</file>