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4000" windowHeight="8835" tabRatio="590" activeTab="0"/>
  </bookViews>
  <sheets>
    <sheet name="Ings19xmes" sheetId="1" r:id="rId1"/>
    <sheet name="Ings19vrsPto.eIng18" sheetId="2" r:id="rId2"/>
  </sheets>
  <definedNames/>
  <calcPr fullCalcOnLoad="1"/>
</workbook>
</file>

<file path=xl/sharedStrings.xml><?xml version="1.0" encoding="utf-8"?>
<sst xmlns="http://schemas.openxmlformats.org/spreadsheetml/2006/main" count="115" uniqueCount="67">
  <si>
    <t>IVA</t>
  </si>
  <si>
    <t>Declaraciones</t>
  </si>
  <si>
    <t>Importación</t>
  </si>
  <si>
    <t>Retenciones</t>
  </si>
  <si>
    <t>Pago a Cuenta</t>
  </si>
  <si>
    <t>Transferencia de Bienes</t>
  </si>
  <si>
    <t>Migración y Turismo</t>
  </si>
  <si>
    <t>FOVIAL</t>
  </si>
  <si>
    <t>Concepto</t>
  </si>
  <si>
    <t>IMPUESTO SOBRE LA RENTA</t>
  </si>
  <si>
    <t>DERECHOS ARANCELARIOS A LA IMPORTACION</t>
  </si>
  <si>
    <t>Cerveza</t>
  </si>
  <si>
    <t>Cigarrillo</t>
  </si>
  <si>
    <t>Armas, munic., explos. Y similares</t>
  </si>
  <si>
    <t>OTROS IMP. Y GRAV. DIVERSOS</t>
  </si>
  <si>
    <t>s/ Llamadas Prov del Exterior</t>
  </si>
  <si>
    <t>Impto. Esp. 1er Matricula</t>
  </si>
  <si>
    <t>PROMOCION TURISMO</t>
  </si>
  <si>
    <t>TRANSPORTE PUBLICO</t>
  </si>
  <si>
    <t>Fuente: Dirección General de Tesorería</t>
  </si>
  <si>
    <t>FEFE</t>
  </si>
  <si>
    <t>DUI</t>
  </si>
  <si>
    <t>CONTRIBUCIONES ESPECIALES</t>
  </si>
  <si>
    <t>2. NO TRIBUTARIOS</t>
  </si>
  <si>
    <t>1. TRIBUTARIOS Y CONTRIBUCIONES</t>
  </si>
  <si>
    <t>INGRESOS CORRIENTES Y CONTRIBUCIONES (1+2)</t>
  </si>
  <si>
    <t>Gaseosa y otras bebidas no carbonatadas</t>
  </si>
  <si>
    <t>(Montos en Millones de US$)</t>
  </si>
  <si>
    <t>Variaciones</t>
  </si>
  <si>
    <t>Abs.</t>
  </si>
  <si>
    <t>%</t>
  </si>
  <si>
    <r>
      <t xml:space="preserve">Otros </t>
    </r>
    <r>
      <rPr>
        <b/>
        <vertAlign val="superscript"/>
        <sz val="12"/>
        <rFont val="Arial"/>
        <family val="2"/>
      </rPr>
      <t>1/</t>
    </r>
  </si>
  <si>
    <r>
      <t xml:space="preserve">1/ </t>
    </r>
    <r>
      <rPr>
        <b/>
        <sz val="9"/>
        <rFont val="Arial"/>
        <family val="2"/>
      </rPr>
      <t>Incluye ingresos financieros; tasas y derechos; venta de bienes y servicios; y transferencias corrientes</t>
    </r>
  </si>
  <si>
    <t>AZUCAR EXTRAIDA</t>
  </si>
  <si>
    <t>Productos Alcohólicos</t>
  </si>
  <si>
    <t xml:space="preserve">Abs. </t>
  </si>
  <si>
    <t>IMPUESTOS SELECTIVOS AL CONSUMO</t>
  </si>
  <si>
    <t>FONAT</t>
  </si>
  <si>
    <t>Ene.</t>
  </si>
  <si>
    <t>Feb.</t>
  </si>
  <si>
    <t>Mar.</t>
  </si>
  <si>
    <t>Abr.</t>
  </si>
  <si>
    <t>May.</t>
  </si>
  <si>
    <t>Jun.</t>
  </si>
  <si>
    <t>Jul.</t>
  </si>
  <si>
    <t>Ago.</t>
  </si>
  <si>
    <t>Sep.</t>
  </si>
  <si>
    <t>Oct.</t>
  </si>
  <si>
    <t>Nov.</t>
  </si>
  <si>
    <t>Dic.</t>
  </si>
  <si>
    <t>INGRESOS CORRIENTES Y CONTRIBUCIONES</t>
  </si>
  <si>
    <t>DERECHOS ARANCELARIOS A LA IMPORT.</t>
  </si>
  <si>
    <t>Ad-valorem sobre combustibles</t>
  </si>
  <si>
    <t>Impuesto a operaciones financieras</t>
  </si>
  <si>
    <t>Al cheque y a las transferencias electrónicas</t>
  </si>
  <si>
    <t>Retención para el control de la liquidez (Acreditable)</t>
  </si>
  <si>
    <t>Año 2018</t>
  </si>
  <si>
    <t>SEGURIDAD PUBLICA (CESC)</t>
  </si>
  <si>
    <t>SEGURIDAD PUBLICA (Grandes Contribuyentes)</t>
  </si>
  <si>
    <t>Año 2019</t>
  </si>
  <si>
    <t>Pto. 2019</t>
  </si>
  <si>
    <t>Variac. 19 / 18</t>
  </si>
  <si>
    <t>Variac. 19 / Pto. 19</t>
  </si>
  <si>
    <t>Al  30 Jun.</t>
  </si>
  <si>
    <t>Al 30 Jun.</t>
  </si>
  <si>
    <t>COMPARATIVO ACUMULADO AL  30 DE JUNIO DE 2019, VRS EJECUTADO  2018 Y PRESUPUESTO 2019 (Definitivo)</t>
  </si>
  <si>
    <t>INGRESOS AL 30 DE JUNIO DE 2019, VRS EJECUTADO  2018  (definitivos)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</si>
</sst>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.0"/>
    <numFmt numFmtId="173" formatCode="#,##0.000"/>
    <numFmt numFmtId="174" formatCode="#,##0.0000"/>
    <numFmt numFmtId="175" formatCode="#,##0.00000"/>
    <numFmt numFmtId="176" formatCode="#,##0.000000"/>
    <numFmt numFmtId="177" formatCode="0.00000"/>
    <numFmt numFmtId="178" formatCode="0.0000"/>
    <numFmt numFmtId="179" formatCode="#,##0.0000000"/>
    <numFmt numFmtId="180" formatCode="_(* #,##0.0_);_(* \(#,##0.0\);_(* &quot;-&quot;?_);_(@_)"/>
    <numFmt numFmtId="181" formatCode="General_)"/>
    <numFmt numFmtId="182" formatCode="#,##0.00000000"/>
  </numFmts>
  <fonts count="47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vertAlign val="superscript"/>
      <sz val="12"/>
      <name val="Arial"/>
      <family val="2"/>
    </font>
    <font>
      <b/>
      <vertAlign val="superscript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6" fillId="0" borderId="0" xfId="0" applyFont="1" applyAlignment="1">
      <alignment/>
    </xf>
    <xf numFmtId="0" fontId="0" fillId="0" borderId="0" xfId="0" applyFill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34" borderId="14" xfId="0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4" borderId="12" xfId="0" applyNumberFormat="1" applyFont="1" applyFill="1" applyBorder="1" applyAlignment="1">
      <alignment/>
    </xf>
    <xf numFmtId="172" fontId="2" fillId="34" borderId="15" xfId="0" applyNumberFormat="1" applyFont="1" applyFill="1" applyBorder="1" applyAlignment="1">
      <alignment/>
    </xf>
    <xf numFmtId="172" fontId="2" fillId="34" borderId="16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172" fontId="2" fillId="34" borderId="10" xfId="0" applyNumberFormat="1" applyFont="1" applyFill="1" applyBorder="1" applyAlignment="1">
      <alignment/>
    </xf>
    <xf numFmtId="172" fontId="2" fillId="34" borderId="18" xfId="0" applyNumberFormat="1" applyFont="1" applyFill="1" applyBorder="1" applyAlignment="1">
      <alignment/>
    </xf>
    <xf numFmtId="172" fontId="2" fillId="34" borderId="13" xfId="0" applyNumberFormat="1" applyFont="1" applyFill="1" applyBorder="1" applyAlignment="1">
      <alignment/>
    </xf>
    <xf numFmtId="0" fontId="2" fillId="34" borderId="17" xfId="0" applyFont="1" applyFill="1" applyBorder="1" applyAlignment="1">
      <alignment horizontal="left" indent="1"/>
    </xf>
    <xf numFmtId="0" fontId="4" fillId="34" borderId="17" xfId="0" applyFont="1" applyFill="1" applyBorder="1" applyAlignment="1">
      <alignment horizontal="left" indent="2"/>
    </xf>
    <xf numFmtId="172" fontId="4" fillId="34" borderId="10" xfId="0" applyNumberFormat="1" applyFont="1" applyFill="1" applyBorder="1" applyAlignment="1">
      <alignment/>
    </xf>
    <xf numFmtId="172" fontId="4" fillId="34" borderId="18" xfId="0" applyNumberFormat="1" applyFont="1" applyFill="1" applyBorder="1" applyAlignment="1">
      <alignment/>
    </xf>
    <xf numFmtId="172" fontId="4" fillId="34" borderId="13" xfId="0" applyNumberFormat="1" applyFont="1" applyFill="1" applyBorder="1" applyAlignment="1">
      <alignment/>
    </xf>
    <xf numFmtId="0" fontId="2" fillId="34" borderId="19" xfId="0" applyFont="1" applyFill="1" applyBorder="1" applyAlignment="1">
      <alignment/>
    </xf>
    <xf numFmtId="172" fontId="2" fillId="34" borderId="20" xfId="0" applyNumberFormat="1" applyFont="1" applyFill="1" applyBorder="1" applyAlignment="1">
      <alignment/>
    </xf>
    <xf numFmtId="172" fontId="5" fillId="34" borderId="21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/>
    </xf>
    <xf numFmtId="0" fontId="3" fillId="34" borderId="0" xfId="0" applyFont="1" applyFill="1" applyBorder="1" applyAlignment="1">
      <alignment/>
    </xf>
    <xf numFmtId="172" fontId="2" fillId="34" borderId="22" xfId="0" applyNumberFormat="1" applyFont="1" applyFill="1" applyBorder="1" applyAlignment="1">
      <alignment/>
    </xf>
    <xf numFmtId="172" fontId="46" fillId="34" borderId="18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justify" vertical="center" wrapText="1"/>
    </xf>
    <xf numFmtId="172" fontId="46" fillId="34" borderId="13" xfId="0" applyNumberFormat="1" applyFont="1" applyFill="1" applyBorder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indent="3"/>
    </xf>
    <xf numFmtId="176" fontId="0" fillId="0" borderId="0" xfId="0" applyNumberFormat="1" applyFill="1" applyAlignment="1">
      <alignment/>
    </xf>
    <xf numFmtId="0" fontId="2" fillId="34" borderId="0" xfId="0" applyFont="1" applyFill="1" applyAlignment="1">
      <alignment horizontal="center"/>
    </xf>
    <xf numFmtId="0" fontId="2" fillId="33" borderId="23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/>
    </xf>
    <xf numFmtId="0" fontId="6" fillId="33" borderId="25" xfId="0" applyFont="1" applyFill="1" applyBorder="1" applyAlignment="1">
      <alignment horizontal="center" vertical="center"/>
    </xf>
    <xf numFmtId="0" fontId="6" fillId="33" borderId="26" xfId="0" applyFont="1" applyFill="1" applyBorder="1" applyAlignment="1">
      <alignment horizontal="center" vertical="center"/>
    </xf>
    <xf numFmtId="0" fontId="6" fillId="33" borderId="24" xfId="0" applyFont="1" applyFill="1" applyBorder="1" applyAlignment="1">
      <alignment horizontal="center" vertical="center" wrapText="1"/>
    </xf>
    <xf numFmtId="0" fontId="6" fillId="33" borderId="27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2" fillId="33" borderId="24" xfId="0" applyFont="1" applyFill="1" applyBorder="1" applyAlignment="1">
      <alignment horizontal="center" vertical="center" wrapText="1"/>
    </xf>
    <xf numFmtId="0" fontId="2" fillId="33" borderId="27" xfId="0" applyFont="1" applyFill="1" applyBorder="1" applyAlignment="1">
      <alignment horizontal="center" vertic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Z53"/>
  <sheetViews>
    <sheetView tabSelected="1" zoomScale="80" zoomScaleNormal="80" zoomScalePageLayoutView="0" workbookViewId="0" topLeftCell="A1">
      <selection activeCell="T13" sqref="T13"/>
    </sheetView>
  </sheetViews>
  <sheetFormatPr defaultColWidth="11.421875" defaultRowHeight="12.75"/>
  <cols>
    <col min="2" max="2" width="59.57421875" style="0" customWidth="1"/>
    <col min="3" max="3" width="10.7109375" style="0" customWidth="1"/>
    <col min="4" max="5" width="7.8515625" style="0" customWidth="1"/>
    <col min="6" max="6" width="8.00390625" style="0" customWidth="1"/>
    <col min="7" max="9" width="7.7109375" style="0" customWidth="1"/>
    <col min="10" max="15" width="7.7109375" style="0" hidden="1" customWidth="1"/>
    <col min="16" max="16" width="10.7109375" style="0" customWidth="1"/>
    <col min="17" max="18" width="9.7109375" style="0" customWidth="1"/>
    <col min="21" max="21" width="13.7109375" style="0" bestFit="1" customWidth="1"/>
  </cols>
  <sheetData>
    <row r="1" spans="2:18" ht="12.75">
      <c r="B1" s="2"/>
      <c r="C1" s="2"/>
      <c r="D1" s="2"/>
      <c r="E1" s="2"/>
      <c r="F1" s="2"/>
      <c r="G1" s="2"/>
      <c r="H1" s="2"/>
      <c r="I1" s="2"/>
      <c r="J1" s="2"/>
      <c r="K1" s="27"/>
      <c r="L1" s="2"/>
      <c r="M1" s="2"/>
      <c r="N1" s="2"/>
      <c r="O1" s="2"/>
      <c r="P1" s="2"/>
      <c r="Q1" s="2"/>
      <c r="R1" s="2"/>
    </row>
    <row r="2" spans="2:18" ht="15.75">
      <c r="B2" s="38" t="s">
        <v>66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</row>
    <row r="3" spans="2:18" ht="16.5" customHeight="1">
      <c r="B3" s="38" t="s">
        <v>27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2:22" ht="13.5" thickBot="1"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T4" s="2"/>
      <c r="U4" s="2"/>
      <c r="V4" s="2"/>
    </row>
    <row r="5" spans="2:22" ht="21" customHeight="1">
      <c r="B5" s="39" t="s">
        <v>8</v>
      </c>
      <c r="C5" s="33" t="s">
        <v>56</v>
      </c>
      <c r="D5" s="41" t="s">
        <v>59</v>
      </c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3"/>
      <c r="Q5" s="44" t="s">
        <v>28</v>
      </c>
      <c r="R5" s="45"/>
      <c r="T5" s="2"/>
      <c r="U5" s="2"/>
      <c r="V5" s="2"/>
    </row>
    <row r="6" spans="1:22" ht="31.5" customHeight="1">
      <c r="A6" s="2"/>
      <c r="B6" s="40"/>
      <c r="C6" s="3" t="s">
        <v>63</v>
      </c>
      <c r="D6" s="3" t="s">
        <v>38</v>
      </c>
      <c r="E6" s="3" t="s">
        <v>39</v>
      </c>
      <c r="F6" s="3" t="s">
        <v>40</v>
      </c>
      <c r="G6" s="3" t="s">
        <v>41</v>
      </c>
      <c r="H6" s="3" t="s">
        <v>42</v>
      </c>
      <c r="I6" s="3" t="s">
        <v>43</v>
      </c>
      <c r="J6" s="3" t="s">
        <v>44</v>
      </c>
      <c r="K6" s="3" t="s">
        <v>45</v>
      </c>
      <c r="L6" s="3" t="s">
        <v>46</v>
      </c>
      <c r="M6" s="3" t="s">
        <v>47</v>
      </c>
      <c r="N6" s="3" t="s">
        <v>48</v>
      </c>
      <c r="O6" s="3" t="s">
        <v>49</v>
      </c>
      <c r="P6" s="3" t="s">
        <v>63</v>
      </c>
      <c r="Q6" s="34" t="s">
        <v>29</v>
      </c>
      <c r="R6" s="35" t="s">
        <v>30</v>
      </c>
      <c r="T6" s="2"/>
      <c r="U6" s="2"/>
      <c r="V6" s="2"/>
    </row>
    <row r="7" spans="1:22" ht="21" customHeight="1">
      <c r="A7" s="2"/>
      <c r="B7" s="9" t="s">
        <v>50</v>
      </c>
      <c r="C7" s="10">
        <f>+C8+C40</f>
        <v>2740.466</v>
      </c>
      <c r="D7" s="10">
        <f>+D8+D40</f>
        <v>468.3123</v>
      </c>
      <c r="E7" s="10">
        <f aca="true" t="shared" si="0" ref="E7:O7">+E8+E40</f>
        <v>380.8393200000001</v>
      </c>
      <c r="F7" s="10">
        <f t="shared" si="0"/>
        <v>391.1128</v>
      </c>
      <c r="G7" s="10">
        <f t="shared" si="0"/>
        <v>817.1015</v>
      </c>
      <c r="H7" s="10">
        <f t="shared" si="0"/>
        <v>398.34850000000006</v>
      </c>
      <c r="I7" s="10">
        <f t="shared" si="0"/>
        <v>370.71331000000004</v>
      </c>
      <c r="J7" s="10">
        <f t="shared" si="0"/>
        <v>0</v>
      </c>
      <c r="K7" s="10">
        <f t="shared" si="0"/>
        <v>0</v>
      </c>
      <c r="L7" s="10">
        <f t="shared" si="0"/>
        <v>0</v>
      </c>
      <c r="M7" s="10">
        <f t="shared" si="0"/>
        <v>0</v>
      </c>
      <c r="N7" s="10">
        <f t="shared" si="0"/>
        <v>0</v>
      </c>
      <c r="O7" s="10">
        <f t="shared" si="0"/>
        <v>0</v>
      </c>
      <c r="P7" s="10">
        <f aca="true" t="shared" si="1" ref="P7:P43">SUM(D7:O7)</f>
        <v>2826.4277300000003</v>
      </c>
      <c r="Q7" s="11">
        <f aca="true" t="shared" si="2" ref="Q7:Q43">+P7-C7</f>
        <v>85.96173000000044</v>
      </c>
      <c r="R7" s="29">
        <f aca="true" t="shared" si="3" ref="R7:R43">+Q7/C7*100</f>
        <v>3.1367559385885633</v>
      </c>
      <c r="T7" s="37"/>
      <c r="U7" s="37"/>
      <c r="V7" s="2"/>
    </row>
    <row r="8" spans="1:22" ht="21" customHeight="1">
      <c r="A8" s="2"/>
      <c r="B8" s="14" t="s">
        <v>24</v>
      </c>
      <c r="C8" s="15">
        <f>+C9+C12+C16+C17+C24+C32</f>
        <v>2617.5004</v>
      </c>
      <c r="D8" s="15">
        <f>+D9+D12+D16+D17+D24+D32</f>
        <v>452.409</v>
      </c>
      <c r="E8" s="15">
        <f aca="true" t="shared" si="4" ref="E8:O8">+E9+E12+E16+E17+E24+E32</f>
        <v>349.0905200000001</v>
      </c>
      <c r="F8" s="15">
        <f t="shared" si="4"/>
        <v>368.5698</v>
      </c>
      <c r="G8" s="15">
        <f t="shared" si="4"/>
        <v>802.6014</v>
      </c>
      <c r="H8" s="15">
        <f t="shared" si="4"/>
        <v>365.87660000000005</v>
      </c>
      <c r="I8" s="15">
        <f t="shared" si="4"/>
        <v>356.78561</v>
      </c>
      <c r="J8" s="15">
        <f t="shared" si="4"/>
        <v>0</v>
      </c>
      <c r="K8" s="15">
        <f t="shared" si="4"/>
        <v>0</v>
      </c>
      <c r="L8" s="15">
        <f t="shared" si="4"/>
        <v>0</v>
      </c>
      <c r="M8" s="15">
        <f t="shared" si="4"/>
        <v>0</v>
      </c>
      <c r="N8" s="15">
        <f t="shared" si="4"/>
        <v>0</v>
      </c>
      <c r="O8" s="15">
        <f t="shared" si="4"/>
        <v>0</v>
      </c>
      <c r="P8" s="15">
        <f t="shared" si="1"/>
        <v>2695.33293</v>
      </c>
      <c r="Q8" s="15">
        <f t="shared" si="2"/>
        <v>77.83253000000013</v>
      </c>
      <c r="R8" s="17">
        <f t="shared" si="3"/>
        <v>2.9735441492196193</v>
      </c>
      <c r="T8" s="37"/>
      <c r="U8" s="37"/>
      <c r="V8" s="2"/>
    </row>
    <row r="9" spans="1:22" ht="21" customHeight="1">
      <c r="A9" s="2"/>
      <c r="B9" s="18" t="s">
        <v>0</v>
      </c>
      <c r="C9" s="15">
        <f>SUM(C10:C11)</f>
        <v>1057.424</v>
      </c>
      <c r="D9" s="15">
        <f>SUM(D10:D11)</f>
        <v>204.7536</v>
      </c>
      <c r="E9" s="15">
        <f aca="true" t="shared" si="5" ref="E9:O9">SUM(E10:E11)</f>
        <v>173.47430000000003</v>
      </c>
      <c r="F9" s="15">
        <f t="shared" si="5"/>
        <v>178.0747</v>
      </c>
      <c r="G9" s="15">
        <f t="shared" si="5"/>
        <v>184.62890000000002</v>
      </c>
      <c r="H9" s="15">
        <f t="shared" si="5"/>
        <v>185.1541</v>
      </c>
      <c r="I9" s="15">
        <f t="shared" si="5"/>
        <v>177.24580000000003</v>
      </c>
      <c r="J9" s="15">
        <f t="shared" si="5"/>
        <v>0</v>
      </c>
      <c r="K9" s="15">
        <f t="shared" si="5"/>
        <v>0</v>
      </c>
      <c r="L9" s="15">
        <f t="shared" si="5"/>
        <v>0</v>
      </c>
      <c r="M9" s="15">
        <f t="shared" si="5"/>
        <v>0</v>
      </c>
      <c r="N9" s="15">
        <f t="shared" si="5"/>
        <v>0</v>
      </c>
      <c r="O9" s="15">
        <f t="shared" si="5"/>
        <v>0</v>
      </c>
      <c r="P9" s="15">
        <f t="shared" si="1"/>
        <v>1103.3314</v>
      </c>
      <c r="Q9" s="15">
        <f t="shared" si="2"/>
        <v>45.90740000000005</v>
      </c>
      <c r="R9" s="17">
        <f t="shared" si="3"/>
        <v>4.341437304241255</v>
      </c>
      <c r="T9" s="37"/>
      <c r="U9" s="37"/>
      <c r="V9" s="2"/>
    </row>
    <row r="10" spans="1:22" ht="12.75" customHeight="1">
      <c r="A10" s="2"/>
      <c r="B10" s="19" t="s">
        <v>1</v>
      </c>
      <c r="C10" s="20">
        <v>505.6110999999999</v>
      </c>
      <c r="D10" s="20">
        <v>107.7997</v>
      </c>
      <c r="E10" s="20">
        <v>84.355</v>
      </c>
      <c r="F10" s="20">
        <v>79.2779</v>
      </c>
      <c r="G10" s="20">
        <v>87.49530000000001</v>
      </c>
      <c r="H10" s="20">
        <v>82.8661</v>
      </c>
      <c r="I10" s="20">
        <v>84.2622</v>
      </c>
      <c r="J10" s="20"/>
      <c r="K10" s="20"/>
      <c r="L10" s="20"/>
      <c r="M10" s="20"/>
      <c r="N10" s="20"/>
      <c r="O10" s="20"/>
      <c r="P10" s="20">
        <f t="shared" si="1"/>
        <v>526.0562</v>
      </c>
      <c r="Q10" s="20">
        <f t="shared" si="2"/>
        <v>20.44510000000008</v>
      </c>
      <c r="R10" s="22">
        <f t="shared" si="3"/>
        <v>4.04364144695401</v>
      </c>
      <c r="T10" s="37"/>
      <c r="U10" s="37"/>
      <c r="V10" s="2"/>
    </row>
    <row r="11" spans="1:22" ht="12.75" customHeight="1">
      <c r="A11" s="2"/>
      <c r="B11" s="19" t="s">
        <v>2</v>
      </c>
      <c r="C11" s="20">
        <v>551.8129000000001</v>
      </c>
      <c r="D11" s="20">
        <v>96.95389999999999</v>
      </c>
      <c r="E11" s="20">
        <v>89.11930000000001</v>
      </c>
      <c r="F11" s="20">
        <v>98.79680000000002</v>
      </c>
      <c r="G11" s="20">
        <v>97.1336</v>
      </c>
      <c r="H11" s="20">
        <v>102.288</v>
      </c>
      <c r="I11" s="20">
        <v>92.98360000000001</v>
      </c>
      <c r="J11" s="20"/>
      <c r="K11" s="20"/>
      <c r="L11" s="20"/>
      <c r="M11" s="20"/>
      <c r="N11" s="20"/>
      <c r="O11" s="20"/>
      <c r="P11" s="20">
        <f>SUM(D11:O11)</f>
        <v>577.2752</v>
      </c>
      <c r="Q11" s="20">
        <f t="shared" si="2"/>
        <v>25.462299999999914</v>
      </c>
      <c r="R11" s="22">
        <f t="shared" si="3"/>
        <v>4.614299520725215</v>
      </c>
      <c r="T11" s="37"/>
      <c r="U11" s="37"/>
      <c r="V11" s="2"/>
    </row>
    <row r="12" spans="1:22" ht="21" customHeight="1">
      <c r="A12" s="2"/>
      <c r="B12" s="18" t="s">
        <v>9</v>
      </c>
      <c r="C12" s="15">
        <f>SUM(C13:C15)</f>
        <v>1133.4234000000001</v>
      </c>
      <c r="D12" s="15">
        <f>SUM(D13:D15)</f>
        <v>179.3455</v>
      </c>
      <c r="E12" s="15">
        <f aca="true" t="shared" si="6" ref="E12:O12">SUM(E13:E15)</f>
        <v>121.33529999999999</v>
      </c>
      <c r="F12" s="15">
        <f t="shared" si="6"/>
        <v>134.6976</v>
      </c>
      <c r="G12" s="15">
        <f t="shared" si="6"/>
        <v>493.63210000000004</v>
      </c>
      <c r="H12" s="15">
        <f t="shared" si="6"/>
        <v>124.95620000000002</v>
      </c>
      <c r="I12" s="15">
        <f t="shared" si="6"/>
        <v>125.42699999999999</v>
      </c>
      <c r="J12" s="15">
        <f t="shared" si="6"/>
        <v>0</v>
      </c>
      <c r="K12" s="15">
        <f t="shared" si="6"/>
        <v>0</v>
      </c>
      <c r="L12" s="15">
        <f t="shared" si="6"/>
        <v>0</v>
      </c>
      <c r="M12" s="15">
        <f t="shared" si="6"/>
        <v>0</v>
      </c>
      <c r="N12" s="15">
        <f t="shared" si="6"/>
        <v>0</v>
      </c>
      <c r="O12" s="15">
        <f t="shared" si="6"/>
        <v>0</v>
      </c>
      <c r="P12" s="15">
        <f t="shared" si="1"/>
        <v>1179.3936999999999</v>
      </c>
      <c r="Q12" s="15">
        <f t="shared" si="2"/>
        <v>45.970299999999725</v>
      </c>
      <c r="R12" s="17">
        <f t="shared" si="3"/>
        <v>4.055880617957924</v>
      </c>
      <c r="T12" s="37"/>
      <c r="U12" s="37"/>
      <c r="V12" s="2"/>
    </row>
    <row r="13" spans="1:22" ht="12.75" customHeight="1">
      <c r="A13" s="2"/>
      <c r="B13" s="19" t="s">
        <v>1</v>
      </c>
      <c r="C13" s="20">
        <v>420.69689999999997</v>
      </c>
      <c r="D13" s="20">
        <v>1.5603</v>
      </c>
      <c r="E13" s="20">
        <v>3.7148000000000003</v>
      </c>
      <c r="F13" s="20">
        <v>18.650200000000005</v>
      </c>
      <c r="G13" s="20">
        <v>373.1403</v>
      </c>
      <c r="H13" s="20">
        <v>13.961200000000002</v>
      </c>
      <c r="I13" s="20">
        <v>11.7467</v>
      </c>
      <c r="J13" s="20"/>
      <c r="K13" s="20"/>
      <c r="L13" s="20"/>
      <c r="M13" s="20"/>
      <c r="N13" s="20"/>
      <c r="O13" s="20"/>
      <c r="P13" s="20">
        <f t="shared" si="1"/>
        <v>422.7735</v>
      </c>
      <c r="Q13" s="20">
        <f t="shared" si="2"/>
        <v>2.0766000000000417</v>
      </c>
      <c r="R13" s="22">
        <f t="shared" si="3"/>
        <v>0.4936095321833942</v>
      </c>
      <c r="T13" s="37"/>
      <c r="U13" s="37"/>
      <c r="V13" s="2"/>
    </row>
    <row r="14" spans="1:22" ht="12.75" customHeight="1">
      <c r="A14" s="2"/>
      <c r="B14" s="19" t="s">
        <v>3</v>
      </c>
      <c r="C14" s="20">
        <v>477.2386</v>
      </c>
      <c r="D14" s="20">
        <v>123.56669999999998</v>
      </c>
      <c r="E14" s="20">
        <v>72.02109999999999</v>
      </c>
      <c r="F14" s="20">
        <v>74.835</v>
      </c>
      <c r="G14" s="20">
        <v>77.60790000000001</v>
      </c>
      <c r="H14" s="20">
        <v>81.85970000000002</v>
      </c>
      <c r="I14" s="20">
        <v>81.82</v>
      </c>
      <c r="J14" s="20"/>
      <c r="K14" s="20"/>
      <c r="L14" s="20"/>
      <c r="M14" s="20"/>
      <c r="N14" s="20"/>
      <c r="O14" s="20"/>
      <c r="P14" s="20">
        <f t="shared" si="1"/>
        <v>511.7104</v>
      </c>
      <c r="Q14" s="20">
        <f t="shared" si="2"/>
        <v>34.47179999999997</v>
      </c>
      <c r="R14" s="22">
        <f t="shared" si="3"/>
        <v>7.223179348862387</v>
      </c>
      <c r="T14" s="37"/>
      <c r="U14" s="37"/>
      <c r="V14" s="2"/>
    </row>
    <row r="15" spans="1:22" ht="12.75" customHeight="1">
      <c r="A15" s="2"/>
      <c r="B15" s="19" t="s">
        <v>4</v>
      </c>
      <c r="C15" s="20">
        <v>235.4879</v>
      </c>
      <c r="D15" s="20">
        <v>54.2185</v>
      </c>
      <c r="E15" s="20">
        <v>45.5994</v>
      </c>
      <c r="F15" s="20">
        <v>41.212399999999995</v>
      </c>
      <c r="G15" s="20">
        <v>42.883900000000004</v>
      </c>
      <c r="H15" s="20">
        <v>29.135300000000004</v>
      </c>
      <c r="I15" s="20">
        <v>31.8603</v>
      </c>
      <c r="J15" s="20"/>
      <c r="K15" s="20"/>
      <c r="L15" s="20"/>
      <c r="M15" s="20"/>
      <c r="N15" s="20"/>
      <c r="O15" s="20"/>
      <c r="P15" s="20">
        <f t="shared" si="1"/>
        <v>244.90980000000002</v>
      </c>
      <c r="Q15" s="20">
        <f t="shared" si="2"/>
        <v>9.421900000000022</v>
      </c>
      <c r="R15" s="22">
        <f t="shared" si="3"/>
        <v>4.001012366240483</v>
      </c>
      <c r="T15" s="37"/>
      <c r="U15" s="37"/>
      <c r="V15" s="2"/>
    </row>
    <row r="16" spans="1:22" ht="21" customHeight="1">
      <c r="A16" s="2"/>
      <c r="B16" s="18" t="s">
        <v>51</v>
      </c>
      <c r="C16" s="15">
        <v>105.2889</v>
      </c>
      <c r="D16" s="15">
        <v>18.3898</v>
      </c>
      <c r="E16" s="15">
        <v>17.0624</v>
      </c>
      <c r="F16" s="15">
        <v>18.7103</v>
      </c>
      <c r="G16" s="15">
        <v>17.329000000000004</v>
      </c>
      <c r="H16" s="15">
        <v>18.3606</v>
      </c>
      <c r="I16" s="15">
        <v>17.8105</v>
      </c>
      <c r="J16" s="15"/>
      <c r="K16" s="15"/>
      <c r="L16" s="15"/>
      <c r="M16" s="15"/>
      <c r="N16" s="15"/>
      <c r="O16" s="15"/>
      <c r="P16" s="15">
        <f>SUM(D16:O16)</f>
        <v>107.66260000000003</v>
      </c>
      <c r="Q16" s="15">
        <f t="shared" si="2"/>
        <v>2.373700000000028</v>
      </c>
      <c r="R16" s="17">
        <f t="shared" si="3"/>
        <v>2.2544636709093058</v>
      </c>
      <c r="T16" s="37"/>
      <c r="U16" s="37"/>
      <c r="V16" s="2"/>
    </row>
    <row r="17" spans="1:22" ht="21" customHeight="1">
      <c r="A17" s="2"/>
      <c r="B17" s="18" t="s">
        <v>36</v>
      </c>
      <c r="C17" s="15">
        <f>SUM(C18:C23)</f>
        <v>86.9156</v>
      </c>
      <c r="D17" s="15">
        <f>SUM(D18:D23)</f>
        <v>19.032999999999994</v>
      </c>
      <c r="E17" s="15">
        <f aca="true" t="shared" si="7" ref="E17:O17">SUM(E18:E23)</f>
        <v>13.66232</v>
      </c>
      <c r="F17" s="15">
        <f t="shared" si="7"/>
        <v>14.843499999999999</v>
      </c>
      <c r="G17" s="15">
        <f t="shared" si="7"/>
        <v>15.8618</v>
      </c>
      <c r="H17" s="15">
        <f t="shared" si="7"/>
        <v>15.0894</v>
      </c>
      <c r="I17" s="15">
        <f t="shared" si="7"/>
        <v>15.221800000000002</v>
      </c>
      <c r="J17" s="15">
        <f t="shared" si="7"/>
        <v>0</v>
      </c>
      <c r="K17" s="15">
        <f t="shared" si="7"/>
        <v>0</v>
      </c>
      <c r="L17" s="15">
        <f t="shared" si="7"/>
        <v>0</v>
      </c>
      <c r="M17" s="15">
        <f t="shared" si="7"/>
        <v>0</v>
      </c>
      <c r="N17" s="15">
        <f t="shared" si="7"/>
        <v>0</v>
      </c>
      <c r="O17" s="15">
        <f t="shared" si="7"/>
        <v>0</v>
      </c>
      <c r="P17" s="15">
        <f t="shared" si="1"/>
        <v>93.71182</v>
      </c>
      <c r="Q17" s="15">
        <f t="shared" si="2"/>
        <v>6.796220000000005</v>
      </c>
      <c r="R17" s="17">
        <f t="shared" si="3"/>
        <v>7.819332778005336</v>
      </c>
      <c r="T17" s="37"/>
      <c r="U17" s="37"/>
      <c r="V17" s="2"/>
    </row>
    <row r="18" spans="1:22" ht="12.75" customHeight="1">
      <c r="A18" s="2"/>
      <c r="B18" s="19" t="s">
        <v>34</v>
      </c>
      <c r="C18" s="20">
        <v>10.5931</v>
      </c>
      <c r="D18" s="20">
        <v>1.7015</v>
      </c>
      <c r="E18" s="20">
        <v>1.6039</v>
      </c>
      <c r="F18" s="20">
        <v>1.8560999999999999</v>
      </c>
      <c r="G18" s="20">
        <v>1.6544</v>
      </c>
      <c r="H18" s="20">
        <v>1.6215</v>
      </c>
      <c r="I18" s="20">
        <v>2.4226000000000005</v>
      </c>
      <c r="J18" s="20"/>
      <c r="K18" s="20"/>
      <c r="L18" s="20"/>
      <c r="M18" s="20"/>
      <c r="N18" s="20"/>
      <c r="O18" s="20"/>
      <c r="P18" s="20">
        <f t="shared" si="1"/>
        <v>10.860000000000001</v>
      </c>
      <c r="Q18" s="20">
        <f t="shared" si="2"/>
        <v>0.26690000000000147</v>
      </c>
      <c r="R18" s="22">
        <f t="shared" si="3"/>
        <v>2.519564622254123</v>
      </c>
      <c r="T18" s="37"/>
      <c r="U18" s="37"/>
      <c r="V18" s="2"/>
    </row>
    <row r="19" spans="1:22" ht="12.75" customHeight="1">
      <c r="A19" s="2"/>
      <c r="B19" s="19" t="s">
        <v>11</v>
      </c>
      <c r="C19" s="20">
        <v>36.51010000000001</v>
      </c>
      <c r="D19" s="20">
        <v>8.694799999999999</v>
      </c>
      <c r="E19" s="20">
        <v>5.730600000000001</v>
      </c>
      <c r="F19" s="20">
        <v>5.913799999999999</v>
      </c>
      <c r="G19" s="20">
        <v>6.815</v>
      </c>
      <c r="H19" s="20">
        <v>6.777</v>
      </c>
      <c r="I19" s="20">
        <v>5.662100000000001</v>
      </c>
      <c r="J19" s="20"/>
      <c r="K19" s="20"/>
      <c r="L19" s="20"/>
      <c r="M19" s="20"/>
      <c r="N19" s="20"/>
      <c r="O19" s="20"/>
      <c r="P19" s="20">
        <f t="shared" si="1"/>
        <v>39.5933</v>
      </c>
      <c r="Q19" s="20">
        <f t="shared" si="2"/>
        <v>3.083199999999991</v>
      </c>
      <c r="R19" s="22">
        <f t="shared" si="3"/>
        <v>8.44478651112977</v>
      </c>
      <c r="T19" s="37"/>
      <c r="U19" s="37"/>
      <c r="V19" s="2"/>
    </row>
    <row r="20" spans="1:22" ht="12.75" customHeight="1">
      <c r="A20" s="2"/>
      <c r="B20" s="19" t="s">
        <v>12</v>
      </c>
      <c r="C20" s="20">
        <v>11.6858</v>
      </c>
      <c r="D20" s="20">
        <v>2.7369</v>
      </c>
      <c r="E20" s="20">
        <v>1.1218</v>
      </c>
      <c r="F20" s="20">
        <v>2.3158000000000003</v>
      </c>
      <c r="G20" s="20">
        <v>2.3562</v>
      </c>
      <c r="H20" s="20">
        <v>1.8186</v>
      </c>
      <c r="I20" s="20">
        <v>2.22</v>
      </c>
      <c r="J20" s="20"/>
      <c r="K20" s="20"/>
      <c r="L20" s="20"/>
      <c r="M20" s="20"/>
      <c r="N20" s="20"/>
      <c r="O20" s="20"/>
      <c r="P20" s="20">
        <f t="shared" si="1"/>
        <v>12.5693</v>
      </c>
      <c r="Q20" s="20">
        <f t="shared" si="2"/>
        <v>0.8834999999999997</v>
      </c>
      <c r="R20" s="22">
        <f t="shared" si="3"/>
        <v>7.560457991750669</v>
      </c>
      <c r="T20" s="37"/>
      <c r="U20" s="37"/>
      <c r="V20" s="2"/>
    </row>
    <row r="21" spans="1:22" ht="12.75" customHeight="1">
      <c r="A21" s="2"/>
      <c r="B21" s="19" t="s">
        <v>26</v>
      </c>
      <c r="C21" s="20">
        <v>24.6451</v>
      </c>
      <c r="D21" s="20">
        <v>4.605099999999998</v>
      </c>
      <c r="E21" s="20">
        <v>3.7843199999999997</v>
      </c>
      <c r="F21" s="20">
        <v>4.0315</v>
      </c>
      <c r="G21" s="20">
        <v>4.3996</v>
      </c>
      <c r="H21" s="20">
        <v>4.3959</v>
      </c>
      <c r="I21" s="20">
        <v>4.4435</v>
      </c>
      <c r="J21" s="20"/>
      <c r="K21" s="20"/>
      <c r="L21" s="20"/>
      <c r="M21" s="20"/>
      <c r="N21" s="20"/>
      <c r="O21" s="20"/>
      <c r="P21" s="20">
        <f t="shared" si="1"/>
        <v>25.65992</v>
      </c>
      <c r="Q21" s="20">
        <f t="shared" si="2"/>
        <v>1.0148200000000003</v>
      </c>
      <c r="R21" s="22">
        <f t="shared" si="3"/>
        <v>4.117735371331422</v>
      </c>
      <c r="T21" s="37"/>
      <c r="U21" s="37"/>
      <c r="V21" s="2"/>
    </row>
    <row r="22" spans="1:22" ht="12.75" customHeight="1">
      <c r="A22" s="2"/>
      <c r="B22" s="19" t="s">
        <v>13</v>
      </c>
      <c r="C22" s="20">
        <v>0.5733</v>
      </c>
      <c r="D22" s="20">
        <v>0.0723</v>
      </c>
      <c r="E22" s="20">
        <v>0.08330000000000001</v>
      </c>
      <c r="F22" s="20">
        <v>0.1017</v>
      </c>
      <c r="G22" s="20">
        <v>0.09980000000000001</v>
      </c>
      <c r="H22" s="20">
        <v>0.067</v>
      </c>
      <c r="I22" s="20">
        <v>0.07849999999999999</v>
      </c>
      <c r="J22" s="20"/>
      <c r="K22" s="20"/>
      <c r="L22" s="20"/>
      <c r="M22" s="20"/>
      <c r="N22" s="20"/>
      <c r="O22" s="20"/>
      <c r="P22" s="20">
        <f t="shared" si="1"/>
        <v>0.5026</v>
      </c>
      <c r="Q22" s="20">
        <f t="shared" si="2"/>
        <v>-0.07069999999999999</v>
      </c>
      <c r="R22" s="22">
        <f t="shared" si="3"/>
        <v>-12.33211233211233</v>
      </c>
      <c r="T22" s="37"/>
      <c r="U22" s="37"/>
      <c r="V22" s="2"/>
    </row>
    <row r="23" spans="1:22" ht="12.75" customHeight="1">
      <c r="A23" s="2"/>
      <c r="B23" s="19" t="s">
        <v>52</v>
      </c>
      <c r="C23" s="20">
        <v>2.9082</v>
      </c>
      <c r="D23" s="20">
        <v>1.2224000000000002</v>
      </c>
      <c r="E23" s="20">
        <v>1.3384</v>
      </c>
      <c r="F23" s="20">
        <v>0.6245999999999999</v>
      </c>
      <c r="G23" s="20">
        <v>0.5367999999999999</v>
      </c>
      <c r="H23" s="20">
        <v>0.4094</v>
      </c>
      <c r="I23" s="20">
        <v>0.39509999999999995</v>
      </c>
      <c r="J23" s="20"/>
      <c r="K23" s="20"/>
      <c r="L23" s="20"/>
      <c r="M23" s="20"/>
      <c r="N23" s="20"/>
      <c r="O23" s="20"/>
      <c r="P23" s="20">
        <f>SUM(D23:O23)</f>
        <v>4.526700000000001</v>
      </c>
      <c r="Q23" s="20">
        <f>+P23-C23</f>
        <v>1.618500000000001</v>
      </c>
      <c r="R23" s="22">
        <f t="shared" si="3"/>
        <v>55.65298122550034</v>
      </c>
      <c r="T23" s="37"/>
      <c r="U23" s="37"/>
      <c r="V23" s="2"/>
    </row>
    <row r="24" spans="1:22" ht="21" customHeight="1">
      <c r="A24" s="2"/>
      <c r="B24" s="18" t="s">
        <v>14</v>
      </c>
      <c r="C24" s="15">
        <f>SUM(C25:C29)</f>
        <v>64.8778</v>
      </c>
      <c r="D24" s="15">
        <f>SUM(D25:D29)</f>
        <v>12.794400000000001</v>
      </c>
      <c r="E24" s="15">
        <f>SUM(E25:E29)</f>
        <v>3.8689</v>
      </c>
      <c r="F24" s="15">
        <f>SUM(F25:F29)</f>
        <v>3.9016</v>
      </c>
      <c r="G24" s="15">
        <f aca="true" t="shared" si="8" ref="G24:O24">SUM(G25:G29)</f>
        <v>3.2672</v>
      </c>
      <c r="H24" s="15">
        <f t="shared" si="8"/>
        <v>3.7182</v>
      </c>
      <c r="I24" s="15">
        <f t="shared" si="8"/>
        <v>3.4326999999999996</v>
      </c>
      <c r="J24" s="15">
        <f t="shared" si="8"/>
        <v>0</v>
      </c>
      <c r="K24" s="15">
        <f t="shared" si="8"/>
        <v>0</v>
      </c>
      <c r="L24" s="15">
        <f t="shared" si="8"/>
        <v>0</v>
      </c>
      <c r="M24" s="15">
        <f t="shared" si="8"/>
        <v>0</v>
      </c>
      <c r="N24" s="15">
        <f t="shared" si="8"/>
        <v>0</v>
      </c>
      <c r="O24" s="15">
        <f t="shared" si="8"/>
        <v>0</v>
      </c>
      <c r="P24" s="15">
        <f t="shared" si="1"/>
        <v>30.983</v>
      </c>
      <c r="Q24" s="15">
        <f t="shared" si="2"/>
        <v>-33.89479999999999</v>
      </c>
      <c r="R24" s="17">
        <f t="shared" si="3"/>
        <v>-52.244064996038695</v>
      </c>
      <c r="T24" s="37"/>
      <c r="U24" s="37"/>
      <c r="V24" s="2"/>
    </row>
    <row r="25" spans="1:22" ht="12.75" customHeight="1">
      <c r="A25" s="2"/>
      <c r="B25" s="19" t="s">
        <v>5</v>
      </c>
      <c r="C25" s="20">
        <v>11.6528</v>
      </c>
      <c r="D25" s="20">
        <v>2.9353000000000002</v>
      </c>
      <c r="E25" s="20">
        <v>2.5696</v>
      </c>
      <c r="F25" s="20">
        <v>2.4969</v>
      </c>
      <c r="G25" s="20">
        <v>1.9995999999999998</v>
      </c>
      <c r="H25" s="20">
        <v>2.3124000000000002</v>
      </c>
      <c r="I25" s="20">
        <v>2.0806</v>
      </c>
      <c r="J25" s="20"/>
      <c r="K25" s="20"/>
      <c r="L25" s="20"/>
      <c r="M25" s="20"/>
      <c r="N25" s="20"/>
      <c r="O25" s="20"/>
      <c r="P25" s="20">
        <f t="shared" si="1"/>
        <v>14.3944</v>
      </c>
      <c r="Q25" s="20">
        <f t="shared" si="2"/>
        <v>2.7416</v>
      </c>
      <c r="R25" s="22">
        <f t="shared" si="3"/>
        <v>23.52739255801181</v>
      </c>
      <c r="T25" s="37"/>
      <c r="U25" s="37"/>
      <c r="V25" s="2"/>
    </row>
    <row r="26" spans="1:22" ht="12.75" customHeight="1">
      <c r="A26" s="2"/>
      <c r="B26" s="19" t="s">
        <v>6</v>
      </c>
      <c r="C26" s="20">
        <v>0.9252999999999999</v>
      </c>
      <c r="D26" s="20">
        <v>0.15319999999999998</v>
      </c>
      <c r="E26" s="20">
        <v>0.15309999999999999</v>
      </c>
      <c r="F26" s="20">
        <v>0.1789</v>
      </c>
      <c r="G26" s="20">
        <v>0.1032</v>
      </c>
      <c r="H26" s="20">
        <v>0.0505</v>
      </c>
      <c r="I26" s="20">
        <v>0.0715</v>
      </c>
      <c r="J26" s="20"/>
      <c r="K26" s="20"/>
      <c r="L26" s="20"/>
      <c r="M26" s="20"/>
      <c r="N26" s="20"/>
      <c r="O26" s="20"/>
      <c r="P26" s="20">
        <f t="shared" si="1"/>
        <v>0.7103999999999999</v>
      </c>
      <c r="Q26" s="20">
        <f t="shared" si="2"/>
        <v>-0.21489999999999998</v>
      </c>
      <c r="R26" s="22">
        <f t="shared" si="3"/>
        <v>-23.224900032421917</v>
      </c>
      <c r="T26" s="37"/>
      <c r="U26" s="37"/>
      <c r="V26" s="2"/>
    </row>
    <row r="27" spans="1:22" ht="12.75" customHeight="1" hidden="1">
      <c r="A27" s="2"/>
      <c r="B27" s="19" t="s">
        <v>15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>
        <f t="shared" si="1"/>
        <v>0</v>
      </c>
      <c r="Q27" s="20">
        <f t="shared" si="2"/>
        <v>0</v>
      </c>
      <c r="R27" s="32" t="e">
        <f t="shared" si="3"/>
        <v>#DIV/0!</v>
      </c>
      <c r="T27" s="37"/>
      <c r="U27" s="37"/>
      <c r="V27" s="2"/>
    </row>
    <row r="28" spans="1:22" ht="12.75" customHeight="1">
      <c r="A28" s="2"/>
      <c r="B28" s="19" t="s">
        <v>16</v>
      </c>
      <c r="C28" s="20">
        <v>7.3038</v>
      </c>
      <c r="D28" s="20">
        <v>1.2519</v>
      </c>
      <c r="E28" s="20">
        <v>1.1455</v>
      </c>
      <c r="F28" s="20">
        <v>1.2244000000000002</v>
      </c>
      <c r="G28" s="20">
        <v>1.158</v>
      </c>
      <c r="H28" s="20">
        <v>1.3538999999999999</v>
      </c>
      <c r="I28" s="20">
        <v>1.2806</v>
      </c>
      <c r="J28" s="20"/>
      <c r="K28" s="20"/>
      <c r="L28" s="20"/>
      <c r="M28" s="20"/>
      <c r="N28" s="20"/>
      <c r="O28" s="20"/>
      <c r="P28" s="20">
        <f t="shared" si="1"/>
        <v>7.414299999999999</v>
      </c>
      <c r="Q28" s="20">
        <f t="shared" si="2"/>
        <v>0.11049999999999915</v>
      </c>
      <c r="R28" s="22">
        <f t="shared" si="3"/>
        <v>1.512911087379161</v>
      </c>
      <c r="T28" s="37"/>
      <c r="U28" s="37"/>
      <c r="V28" s="2"/>
    </row>
    <row r="29" spans="1:22" ht="12.75" customHeight="1">
      <c r="A29" s="2"/>
      <c r="B29" s="19" t="s">
        <v>53</v>
      </c>
      <c r="C29" s="20">
        <f>+C30+C31</f>
        <v>44.9959</v>
      </c>
      <c r="D29" s="20">
        <f>+D30+D31</f>
        <v>8.454</v>
      </c>
      <c r="E29" s="20">
        <f aca="true" t="shared" si="9" ref="E29:O29">+E30+E31</f>
        <v>0.0007</v>
      </c>
      <c r="F29" s="20">
        <f t="shared" si="9"/>
        <v>0.0014</v>
      </c>
      <c r="G29" s="20">
        <f t="shared" si="9"/>
        <v>0.0064</v>
      </c>
      <c r="H29" s="20">
        <f t="shared" si="9"/>
        <v>0.0014</v>
      </c>
      <c r="I29" s="20">
        <f t="shared" si="9"/>
        <v>0</v>
      </c>
      <c r="J29" s="20">
        <f t="shared" si="9"/>
        <v>0</v>
      </c>
      <c r="K29" s="20">
        <f t="shared" si="9"/>
        <v>0</v>
      </c>
      <c r="L29" s="20">
        <f t="shared" si="9"/>
        <v>0</v>
      </c>
      <c r="M29" s="20">
        <f t="shared" si="9"/>
        <v>0</v>
      </c>
      <c r="N29" s="20">
        <f t="shared" si="9"/>
        <v>0</v>
      </c>
      <c r="O29" s="20">
        <f t="shared" si="9"/>
        <v>0</v>
      </c>
      <c r="P29" s="20">
        <f t="shared" si="1"/>
        <v>8.4639</v>
      </c>
      <c r="Q29" s="20">
        <f t="shared" si="2"/>
        <v>-36.532</v>
      </c>
      <c r="R29" s="22">
        <f t="shared" si="3"/>
        <v>-81.18961949866544</v>
      </c>
      <c r="T29" s="37"/>
      <c r="U29" s="37"/>
      <c r="V29" s="2"/>
    </row>
    <row r="30" spans="1:22" ht="12.75" customHeight="1">
      <c r="A30" s="2"/>
      <c r="B30" s="36" t="s">
        <v>54</v>
      </c>
      <c r="C30" s="20">
        <v>27.953200000000002</v>
      </c>
      <c r="D30" s="20">
        <v>5.2698</v>
      </c>
      <c r="E30" s="20">
        <v>0.0007</v>
      </c>
      <c r="F30" s="20">
        <v>0.0014</v>
      </c>
      <c r="G30" s="20">
        <v>0.0064</v>
      </c>
      <c r="H30" s="20">
        <v>0.0014</v>
      </c>
      <c r="I30" s="20">
        <v>0</v>
      </c>
      <c r="J30" s="20"/>
      <c r="K30" s="20"/>
      <c r="L30" s="20"/>
      <c r="M30" s="20"/>
      <c r="N30" s="20"/>
      <c r="O30" s="20"/>
      <c r="P30" s="20">
        <f t="shared" si="1"/>
        <v>5.279700000000001</v>
      </c>
      <c r="Q30" s="20">
        <f>+P30-C30</f>
        <v>-22.6735</v>
      </c>
      <c r="R30" s="22">
        <f t="shared" si="3"/>
        <v>-81.11235922899704</v>
      </c>
      <c r="T30" s="37"/>
      <c r="U30" s="37"/>
      <c r="V30" s="2"/>
    </row>
    <row r="31" spans="1:22" ht="12.75" customHeight="1">
      <c r="A31" s="2"/>
      <c r="B31" s="36" t="s">
        <v>55</v>
      </c>
      <c r="C31" s="20">
        <v>17.042699999999996</v>
      </c>
      <c r="D31" s="20">
        <v>3.1841999999999997</v>
      </c>
      <c r="E31" s="20">
        <v>0</v>
      </c>
      <c r="F31" s="20">
        <v>0</v>
      </c>
      <c r="G31" s="20">
        <v>0</v>
      </c>
      <c r="H31" s="20">
        <v>0</v>
      </c>
      <c r="I31" s="20">
        <v>0</v>
      </c>
      <c r="J31" s="20"/>
      <c r="K31" s="20"/>
      <c r="L31" s="20"/>
      <c r="M31" s="20"/>
      <c r="N31" s="20"/>
      <c r="O31" s="20"/>
      <c r="P31" s="20">
        <f t="shared" si="1"/>
        <v>3.1841999999999997</v>
      </c>
      <c r="Q31" s="20">
        <f>+P31-C31</f>
        <v>-13.858499999999996</v>
      </c>
      <c r="R31" s="22">
        <f t="shared" si="3"/>
        <v>-81.31634072066045</v>
      </c>
      <c r="T31" s="37"/>
      <c r="U31" s="37"/>
      <c r="V31" s="2"/>
    </row>
    <row r="32" spans="1:22" ht="21" customHeight="1">
      <c r="A32" s="2"/>
      <c r="B32" s="18" t="s">
        <v>22</v>
      </c>
      <c r="C32" s="15">
        <f>SUM(C33:C39)</f>
        <v>169.5707</v>
      </c>
      <c r="D32" s="15">
        <f>SUM(D33:D39)</f>
        <v>18.0927</v>
      </c>
      <c r="E32" s="15">
        <f aca="true" t="shared" si="10" ref="E32:O32">SUM(E33:E39)</f>
        <v>19.6873</v>
      </c>
      <c r="F32" s="15">
        <f t="shared" si="10"/>
        <v>18.342100000000002</v>
      </c>
      <c r="G32" s="15">
        <f t="shared" si="10"/>
        <v>87.8824</v>
      </c>
      <c r="H32" s="15">
        <f t="shared" si="10"/>
        <v>18.598100000000002</v>
      </c>
      <c r="I32" s="15">
        <f t="shared" si="10"/>
        <v>17.647810000000003</v>
      </c>
      <c r="J32" s="15">
        <f t="shared" si="10"/>
        <v>0</v>
      </c>
      <c r="K32" s="15">
        <f t="shared" si="10"/>
        <v>0</v>
      </c>
      <c r="L32" s="15">
        <f t="shared" si="10"/>
        <v>0</v>
      </c>
      <c r="M32" s="15">
        <f t="shared" si="10"/>
        <v>0</v>
      </c>
      <c r="N32" s="15">
        <f t="shared" si="10"/>
        <v>0</v>
      </c>
      <c r="O32" s="15">
        <f t="shared" si="10"/>
        <v>0</v>
      </c>
      <c r="P32" s="15">
        <f t="shared" si="1"/>
        <v>180.25041</v>
      </c>
      <c r="Q32" s="15">
        <f t="shared" si="2"/>
        <v>10.67971</v>
      </c>
      <c r="R32" s="17">
        <f t="shared" si="3"/>
        <v>6.298086874678233</v>
      </c>
      <c r="T32" s="37"/>
      <c r="U32" s="37"/>
      <c r="V32" s="2"/>
    </row>
    <row r="33" spans="1:22" ht="15.75" customHeight="1">
      <c r="A33" s="2"/>
      <c r="B33" s="19" t="s">
        <v>17</v>
      </c>
      <c r="C33" s="20">
        <v>5.7498000000000005</v>
      </c>
      <c r="D33" s="20">
        <v>0.8362</v>
      </c>
      <c r="E33" s="20">
        <v>1.1015</v>
      </c>
      <c r="F33" s="20">
        <v>1.0383000000000002</v>
      </c>
      <c r="G33" s="20">
        <v>1.1868</v>
      </c>
      <c r="H33" s="20">
        <v>1.0248000000000002</v>
      </c>
      <c r="I33" s="20">
        <v>1.03</v>
      </c>
      <c r="J33" s="20"/>
      <c r="K33" s="20"/>
      <c r="L33" s="20"/>
      <c r="M33" s="20"/>
      <c r="N33" s="20"/>
      <c r="O33" s="20"/>
      <c r="P33" s="20">
        <f t="shared" si="1"/>
        <v>6.2176</v>
      </c>
      <c r="Q33" s="20">
        <f t="shared" si="2"/>
        <v>0.46779999999999955</v>
      </c>
      <c r="R33" s="22">
        <f t="shared" si="3"/>
        <v>8.13593516296218</v>
      </c>
      <c r="T33" s="37"/>
      <c r="U33" s="37"/>
      <c r="V33" s="2"/>
    </row>
    <row r="34" spans="1:22" ht="15.75" customHeight="1">
      <c r="A34" s="2"/>
      <c r="B34" s="19" t="s">
        <v>7</v>
      </c>
      <c r="C34" s="20">
        <v>46.6708</v>
      </c>
      <c r="D34" s="20">
        <v>8.0076</v>
      </c>
      <c r="E34" s="20">
        <v>9.193</v>
      </c>
      <c r="F34" s="20">
        <v>7.1645</v>
      </c>
      <c r="G34" s="20">
        <v>8.1473</v>
      </c>
      <c r="H34" s="20">
        <v>7.929399999999999</v>
      </c>
      <c r="I34" s="20">
        <v>7.786</v>
      </c>
      <c r="J34" s="20"/>
      <c r="K34" s="20"/>
      <c r="L34" s="20"/>
      <c r="M34" s="20"/>
      <c r="N34" s="20"/>
      <c r="O34" s="20"/>
      <c r="P34" s="20">
        <f t="shared" si="1"/>
        <v>48.2278</v>
      </c>
      <c r="Q34" s="20">
        <f t="shared" si="2"/>
        <v>1.5570000000000022</v>
      </c>
      <c r="R34" s="22">
        <f t="shared" si="3"/>
        <v>3.3361330853553013</v>
      </c>
      <c r="T34" s="37"/>
      <c r="U34" s="37"/>
      <c r="V34" s="2"/>
    </row>
    <row r="35" spans="1:22" ht="15.75" customHeight="1">
      <c r="A35" s="2"/>
      <c r="B35" s="19" t="s">
        <v>18</v>
      </c>
      <c r="C35" s="20">
        <v>23.4323</v>
      </c>
      <c r="D35" s="20">
        <v>4.0245</v>
      </c>
      <c r="E35" s="20">
        <v>4.6451</v>
      </c>
      <c r="F35" s="20">
        <v>3.6053</v>
      </c>
      <c r="G35" s="20">
        <v>4.1030999999999995</v>
      </c>
      <c r="H35" s="20">
        <v>3.9828999999999994</v>
      </c>
      <c r="I35" s="20">
        <v>3.8985</v>
      </c>
      <c r="J35" s="20"/>
      <c r="K35" s="20"/>
      <c r="L35" s="20"/>
      <c r="M35" s="20"/>
      <c r="N35" s="20"/>
      <c r="O35" s="20"/>
      <c r="P35" s="20">
        <f t="shared" si="1"/>
        <v>24.2594</v>
      </c>
      <c r="Q35" s="20">
        <f t="shared" si="2"/>
        <v>0.827099999999998</v>
      </c>
      <c r="R35" s="22">
        <f t="shared" si="3"/>
        <v>3.529743132342954</v>
      </c>
      <c r="T35" s="37"/>
      <c r="U35" s="37"/>
      <c r="V35" s="2"/>
    </row>
    <row r="36" spans="1:22" ht="15.75" customHeight="1">
      <c r="A36" s="2"/>
      <c r="B36" s="19" t="s">
        <v>33</v>
      </c>
      <c r="C36" s="20">
        <v>0.5621</v>
      </c>
      <c r="D36" s="20">
        <v>0</v>
      </c>
      <c r="E36" s="20">
        <v>0</v>
      </c>
      <c r="F36" s="20">
        <v>0.0473</v>
      </c>
      <c r="G36" s="20">
        <v>0.36140000000000005</v>
      </c>
      <c r="H36" s="20">
        <v>0.0535</v>
      </c>
      <c r="I36" s="20">
        <v>0</v>
      </c>
      <c r="J36" s="20"/>
      <c r="K36" s="20"/>
      <c r="L36" s="20"/>
      <c r="M36" s="20"/>
      <c r="N36" s="20"/>
      <c r="O36" s="20"/>
      <c r="P36" s="20">
        <f>SUM(D36:O36)</f>
        <v>0.46220000000000006</v>
      </c>
      <c r="Q36" s="20">
        <f>+P36-C36</f>
        <v>-0.09989999999999999</v>
      </c>
      <c r="R36" s="22">
        <f t="shared" si="3"/>
        <v>-17.77263832058352</v>
      </c>
      <c r="T36" s="37"/>
      <c r="U36" s="37"/>
      <c r="V36" s="2"/>
    </row>
    <row r="37" spans="1:22" ht="15.75" customHeight="1" hidden="1">
      <c r="A37" s="2"/>
      <c r="B37" s="19" t="s">
        <v>37</v>
      </c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>
        <f t="shared" si="1"/>
        <v>0</v>
      </c>
      <c r="Q37" s="20">
        <f t="shared" si="2"/>
        <v>0</v>
      </c>
      <c r="R37" s="32" t="e">
        <f t="shared" si="3"/>
        <v>#DIV/0!</v>
      </c>
      <c r="T37" s="37"/>
      <c r="U37" s="37"/>
      <c r="V37" s="2"/>
    </row>
    <row r="38" spans="1:22" ht="15.75" customHeight="1">
      <c r="A38" s="2"/>
      <c r="B38" s="19" t="s">
        <v>57</v>
      </c>
      <c r="C38" s="20">
        <v>23.6586</v>
      </c>
      <c r="D38" s="20">
        <v>5.224399999999999</v>
      </c>
      <c r="E38" s="20">
        <v>4.324299999999999</v>
      </c>
      <c r="F38" s="20">
        <v>4.4067</v>
      </c>
      <c r="G38" s="20">
        <v>4.3294</v>
      </c>
      <c r="H38" s="20">
        <v>4.432900000000001</v>
      </c>
      <c r="I38" s="20">
        <v>4.932510000000001</v>
      </c>
      <c r="J38" s="20"/>
      <c r="K38" s="20"/>
      <c r="L38" s="20"/>
      <c r="M38" s="20"/>
      <c r="N38" s="20"/>
      <c r="O38" s="20"/>
      <c r="P38" s="20">
        <f t="shared" si="1"/>
        <v>27.650209999999998</v>
      </c>
      <c r="Q38" s="20">
        <f t="shared" si="2"/>
        <v>3.991609999999998</v>
      </c>
      <c r="R38" s="22">
        <f t="shared" si="3"/>
        <v>16.871708385111535</v>
      </c>
      <c r="T38" s="37"/>
      <c r="U38" s="37"/>
      <c r="V38" s="2"/>
    </row>
    <row r="39" spans="1:22" ht="15.75" customHeight="1">
      <c r="A39" s="2"/>
      <c r="B39" s="19" t="s">
        <v>58</v>
      </c>
      <c r="C39" s="20">
        <v>69.49709999999999</v>
      </c>
      <c r="D39" s="20">
        <v>0</v>
      </c>
      <c r="E39" s="20">
        <v>0.42340000000000005</v>
      </c>
      <c r="F39" s="20">
        <v>2.08</v>
      </c>
      <c r="G39" s="20">
        <v>69.7544</v>
      </c>
      <c r="H39" s="20">
        <v>1.1745999999999999</v>
      </c>
      <c r="I39" s="20">
        <v>0.0008</v>
      </c>
      <c r="J39" s="20"/>
      <c r="K39" s="20"/>
      <c r="L39" s="20"/>
      <c r="M39" s="20"/>
      <c r="N39" s="20"/>
      <c r="O39" s="20"/>
      <c r="P39" s="20">
        <f t="shared" si="1"/>
        <v>73.4332</v>
      </c>
      <c r="Q39" s="20">
        <f t="shared" si="2"/>
        <v>3.9361000000000104</v>
      </c>
      <c r="R39" s="22">
        <f t="shared" si="3"/>
        <v>5.663689564024989</v>
      </c>
      <c r="T39" s="37"/>
      <c r="U39" s="37"/>
      <c r="V39" s="2"/>
    </row>
    <row r="40" spans="1:22" ht="21" customHeight="1">
      <c r="A40" s="2"/>
      <c r="B40" s="14" t="s">
        <v>23</v>
      </c>
      <c r="C40" s="15">
        <f>SUM(C41:C43)</f>
        <v>122.96560000000001</v>
      </c>
      <c r="D40" s="15">
        <f>SUM(D41:D43)</f>
        <v>15.903299999999998</v>
      </c>
      <c r="E40" s="15">
        <f aca="true" t="shared" si="11" ref="E40:O40">SUM(E41:E43)</f>
        <v>31.748799999999996</v>
      </c>
      <c r="F40" s="15">
        <f t="shared" si="11"/>
        <v>22.543</v>
      </c>
      <c r="G40" s="15">
        <f t="shared" si="11"/>
        <v>14.500100000000002</v>
      </c>
      <c r="H40" s="15">
        <f t="shared" si="11"/>
        <v>32.4719</v>
      </c>
      <c r="I40" s="15">
        <f t="shared" si="11"/>
        <v>13.927700000000002</v>
      </c>
      <c r="J40" s="15">
        <f t="shared" si="11"/>
        <v>0</v>
      </c>
      <c r="K40" s="15">
        <f t="shared" si="11"/>
        <v>0</v>
      </c>
      <c r="L40" s="15">
        <f t="shared" si="11"/>
        <v>0</v>
      </c>
      <c r="M40" s="15">
        <f t="shared" si="11"/>
        <v>0</v>
      </c>
      <c r="N40" s="15">
        <f t="shared" si="11"/>
        <v>0</v>
      </c>
      <c r="O40" s="15">
        <f t="shared" si="11"/>
        <v>0</v>
      </c>
      <c r="P40" s="15">
        <f t="shared" si="1"/>
        <v>131.09480000000002</v>
      </c>
      <c r="Q40" s="15">
        <f t="shared" si="2"/>
        <v>8.129200000000012</v>
      </c>
      <c r="R40" s="17">
        <f t="shared" si="3"/>
        <v>6.610954608443347</v>
      </c>
      <c r="T40" s="37"/>
      <c r="U40" s="37"/>
      <c r="V40" s="2"/>
    </row>
    <row r="41" spans="1:22" ht="15" customHeight="1">
      <c r="A41" s="2"/>
      <c r="B41" s="19" t="s">
        <v>20</v>
      </c>
      <c r="C41" s="20">
        <v>19.256</v>
      </c>
      <c r="D41" s="20">
        <v>3.5511000000000004</v>
      </c>
      <c r="E41" s="20">
        <v>3.4434</v>
      </c>
      <c r="F41" s="20">
        <v>3.0616999999999996</v>
      </c>
      <c r="G41" s="20">
        <v>3.4726</v>
      </c>
      <c r="H41" s="20">
        <v>3.383</v>
      </c>
      <c r="I41" s="20">
        <v>3.4138</v>
      </c>
      <c r="J41" s="20"/>
      <c r="K41" s="20"/>
      <c r="L41" s="20"/>
      <c r="M41" s="20"/>
      <c r="N41" s="20"/>
      <c r="O41" s="20"/>
      <c r="P41" s="20">
        <f t="shared" si="1"/>
        <v>20.3256</v>
      </c>
      <c r="Q41" s="20">
        <f t="shared" si="2"/>
        <v>1.0696000000000012</v>
      </c>
      <c r="R41" s="22">
        <f t="shared" si="3"/>
        <v>5.554632322393027</v>
      </c>
      <c r="T41" s="37"/>
      <c r="U41" s="37"/>
      <c r="V41" s="2"/>
    </row>
    <row r="42" spans="1:22" ht="15" customHeight="1">
      <c r="A42" s="2"/>
      <c r="B42" s="19" t="s">
        <v>21</v>
      </c>
      <c r="C42" s="20">
        <v>8.7542</v>
      </c>
      <c r="D42" s="20">
        <v>2.1664</v>
      </c>
      <c r="E42" s="20">
        <v>1.2238000000000002</v>
      </c>
      <c r="F42" s="20">
        <v>0.9706000000000001</v>
      </c>
      <c r="G42" s="20">
        <v>0.8734000000000001</v>
      </c>
      <c r="H42" s="20">
        <v>0.9359000000000001</v>
      </c>
      <c r="I42" s="20">
        <v>0.7031000000000001</v>
      </c>
      <c r="J42" s="20"/>
      <c r="K42" s="20"/>
      <c r="L42" s="20"/>
      <c r="M42" s="20"/>
      <c r="N42" s="20"/>
      <c r="O42" s="20"/>
      <c r="P42" s="20">
        <f t="shared" si="1"/>
        <v>6.873200000000001</v>
      </c>
      <c r="Q42" s="20">
        <f t="shared" si="2"/>
        <v>-1.8810000000000002</v>
      </c>
      <c r="R42" s="22">
        <f t="shared" si="3"/>
        <v>-21.486829179136873</v>
      </c>
      <c r="T42" s="37"/>
      <c r="U42" s="37"/>
      <c r="V42" s="2"/>
    </row>
    <row r="43" spans="1:22" ht="15" customHeight="1">
      <c r="A43" s="2"/>
      <c r="B43" s="19" t="s">
        <v>31</v>
      </c>
      <c r="C43" s="20">
        <v>94.95540000000001</v>
      </c>
      <c r="D43" s="20">
        <v>10.185799999999999</v>
      </c>
      <c r="E43" s="20">
        <v>27.081599999999995</v>
      </c>
      <c r="F43" s="20">
        <v>18.5107</v>
      </c>
      <c r="G43" s="20">
        <v>10.154100000000001</v>
      </c>
      <c r="H43" s="20">
        <v>28.153</v>
      </c>
      <c r="I43" s="20">
        <v>9.8108</v>
      </c>
      <c r="J43" s="20"/>
      <c r="K43" s="20"/>
      <c r="L43" s="20"/>
      <c r="M43" s="20"/>
      <c r="N43" s="20"/>
      <c r="O43" s="20"/>
      <c r="P43" s="20">
        <f t="shared" si="1"/>
        <v>103.89599999999999</v>
      </c>
      <c r="Q43" s="20">
        <f t="shared" si="2"/>
        <v>8.940599999999975</v>
      </c>
      <c r="R43" s="22">
        <f t="shared" si="3"/>
        <v>9.415578260951957</v>
      </c>
      <c r="T43" s="37"/>
      <c r="U43" s="37"/>
      <c r="V43" s="2"/>
    </row>
    <row r="44" spans="1:22" ht="6" customHeight="1" thickBot="1">
      <c r="A44" s="2"/>
      <c r="B44" s="23"/>
      <c r="C44" s="24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5"/>
      <c r="T44" s="37"/>
      <c r="U44" s="37"/>
      <c r="V44" s="2"/>
    </row>
    <row r="45" spans="1:22" ht="6" customHeight="1">
      <c r="A45" s="2"/>
      <c r="B45" s="26"/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T45" s="2"/>
      <c r="U45" s="2"/>
      <c r="V45" s="2"/>
    </row>
    <row r="46" spans="2:22" ht="21" customHeight="1">
      <c r="B46" s="28" t="s">
        <v>19</v>
      </c>
      <c r="C46" s="2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T46" s="2"/>
      <c r="U46" s="2"/>
      <c r="V46" s="2"/>
    </row>
    <row r="47" spans="2:22" ht="12.75">
      <c r="B47" s="2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T47" s="2"/>
      <c r="U47" s="2"/>
      <c r="V47" s="2"/>
    </row>
    <row r="48" spans="2:18" ht="21" customHeight="1">
      <c r="B48" s="46" t="s">
        <v>32</v>
      </c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</row>
    <row r="52" spans="16:26" ht="15">
      <c r="P52" s="1"/>
      <c r="Q52" s="1"/>
      <c r="R52" s="1"/>
      <c r="S52" s="1"/>
      <c r="X52" s="1"/>
      <c r="Y52" s="1"/>
      <c r="Z52" s="1"/>
    </row>
    <row r="53" spans="3:26" ht="15"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V53" s="1"/>
      <c r="W53" s="1"/>
      <c r="X53" s="1"/>
      <c r="Y53" s="1"/>
      <c r="Z53" s="1"/>
    </row>
  </sheetData>
  <sheetProtection/>
  <mergeCells count="6">
    <mergeCell ref="B2:R2"/>
    <mergeCell ref="B3:R3"/>
    <mergeCell ref="B5:B6"/>
    <mergeCell ref="D5:P5"/>
    <mergeCell ref="Q5:R5"/>
    <mergeCell ref="B48:R48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51" r:id="rId1"/>
  <ignoredErrors>
    <ignoredError sqref="P10:P11 P13:P16 P18:P23 P30:P31 P39:P43 P25:P28 E12:O12 P33:P38 E32:G32 H32:O32 C12:D12" formulaRange="1"/>
    <ignoredError sqref="R27 R37 R19 R22:R23 R34:R36 R39 R4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2060"/>
    <pageSetUpPr fitToPage="1"/>
  </sheetPr>
  <dimension ref="A1:N48"/>
  <sheetViews>
    <sheetView zoomScale="80" zoomScaleNormal="80" zoomScalePageLayoutView="0" workbookViewId="0" topLeftCell="A1">
      <selection activeCell="L7" sqref="L7"/>
    </sheetView>
  </sheetViews>
  <sheetFormatPr defaultColWidth="11.421875" defaultRowHeight="12.75"/>
  <cols>
    <col min="2" max="2" width="59.7109375" style="0" customWidth="1"/>
    <col min="3" max="5" width="12.421875" style="0" customWidth="1"/>
    <col min="6" max="6" width="12.28125" style="0" customWidth="1"/>
    <col min="7" max="7" width="9.7109375" style="0" customWidth="1"/>
    <col min="8" max="8" width="12.28125" style="0" customWidth="1"/>
    <col min="9" max="9" width="9.7109375" style="0" customWidth="1"/>
    <col min="11" max="11" width="12.421875" style="0" customWidth="1"/>
    <col min="12" max="12" width="12.8515625" style="0" customWidth="1"/>
    <col min="13" max="13" width="12.421875" style="0" customWidth="1"/>
  </cols>
  <sheetData>
    <row r="1" spans="1:4" ht="12.75">
      <c r="A1" s="8"/>
      <c r="B1" s="8"/>
      <c r="C1" s="2"/>
      <c r="D1" s="2"/>
    </row>
    <row r="2" spans="1:9" ht="15.75">
      <c r="A2" s="2"/>
      <c r="B2" s="38" t="s">
        <v>65</v>
      </c>
      <c r="C2" s="38"/>
      <c r="D2" s="38"/>
      <c r="E2" s="38"/>
      <c r="F2" s="38"/>
      <c r="G2" s="38"/>
      <c r="H2" s="38"/>
      <c r="I2" s="38"/>
    </row>
    <row r="3" spans="1:9" ht="16.5" customHeight="1">
      <c r="A3" s="2"/>
      <c r="B3" s="38" t="s">
        <v>27</v>
      </c>
      <c r="C3" s="38"/>
      <c r="D3" s="38"/>
      <c r="E3" s="38"/>
      <c r="F3" s="38"/>
      <c r="G3" s="38"/>
      <c r="H3" s="38"/>
      <c r="I3" s="38"/>
    </row>
    <row r="4" spans="2:9" ht="13.5" thickBot="1">
      <c r="B4" s="27"/>
      <c r="C4" s="27"/>
      <c r="D4" s="27"/>
      <c r="E4" s="27"/>
      <c r="F4" s="27"/>
      <c r="G4" s="27"/>
      <c r="H4" s="27"/>
      <c r="I4" s="27"/>
    </row>
    <row r="5" spans="2:13" ht="21" customHeight="1">
      <c r="B5" s="39" t="s">
        <v>8</v>
      </c>
      <c r="C5" s="4" t="s">
        <v>56</v>
      </c>
      <c r="D5" s="4" t="s">
        <v>60</v>
      </c>
      <c r="E5" s="4" t="s">
        <v>59</v>
      </c>
      <c r="F5" s="49" t="s">
        <v>62</v>
      </c>
      <c r="G5" s="50"/>
      <c r="H5" s="47" t="s">
        <v>61</v>
      </c>
      <c r="I5" s="48"/>
      <c r="K5" s="2"/>
      <c r="L5" s="2"/>
      <c r="M5" s="2"/>
    </row>
    <row r="6" spans="1:14" ht="30.75" customHeight="1">
      <c r="A6" s="2"/>
      <c r="B6" s="40"/>
      <c r="C6" s="3" t="s">
        <v>64</v>
      </c>
      <c r="D6" s="3" t="s">
        <v>64</v>
      </c>
      <c r="E6" s="3" t="s">
        <v>64</v>
      </c>
      <c r="F6" s="7" t="s">
        <v>35</v>
      </c>
      <c r="G6" s="7" t="s">
        <v>30</v>
      </c>
      <c r="H6" s="5" t="s">
        <v>29</v>
      </c>
      <c r="I6" s="6" t="s">
        <v>30</v>
      </c>
      <c r="K6" s="2"/>
      <c r="L6" s="2"/>
      <c r="M6" s="2"/>
      <c r="N6" s="2"/>
    </row>
    <row r="7" spans="1:14" ht="21" customHeight="1">
      <c r="A7" s="2"/>
      <c r="B7" s="9" t="s">
        <v>25</v>
      </c>
      <c r="C7" s="10">
        <f>+C8+C40</f>
        <v>2740.466</v>
      </c>
      <c r="D7" s="10">
        <f>+D8+D40</f>
        <v>2850.490100000001</v>
      </c>
      <c r="E7" s="10">
        <f>+E8+E40</f>
        <v>2826.4277300000003</v>
      </c>
      <c r="F7" s="11">
        <f>+E7-D7</f>
        <v>-24.062370000000556</v>
      </c>
      <c r="G7" s="12">
        <f>+F7/D7*100</f>
        <v>-0.8441485202843029</v>
      </c>
      <c r="H7" s="12">
        <f aca="true" t="shared" si="0" ref="H7:H22">+E7-C7</f>
        <v>85.96173000000044</v>
      </c>
      <c r="I7" s="13">
        <f aca="true" t="shared" si="1" ref="I7:I23">+H7/C7*100</f>
        <v>3.1367559385885633</v>
      </c>
      <c r="K7" s="37"/>
      <c r="L7" s="37"/>
      <c r="M7" s="37"/>
      <c r="N7" s="2"/>
    </row>
    <row r="8" spans="1:14" ht="21" customHeight="1">
      <c r="A8" s="2"/>
      <c r="B8" s="14" t="s">
        <v>24</v>
      </c>
      <c r="C8" s="15">
        <f>+C9+C12+C16+C17+C24+C32</f>
        <v>2617.5004</v>
      </c>
      <c r="D8" s="15">
        <f>+D9+D12+D16+D17+D24+D32</f>
        <v>2644.789300000001</v>
      </c>
      <c r="E8" s="15">
        <f>+E9+E12+E16+E17+E24+E32</f>
        <v>2695.3329300000005</v>
      </c>
      <c r="F8" s="15">
        <f>+E8-D8</f>
        <v>50.543629999999666</v>
      </c>
      <c r="G8" s="16">
        <f>+F8/D8*100</f>
        <v>1.9110645222286573</v>
      </c>
      <c r="H8" s="16">
        <f t="shared" si="0"/>
        <v>77.83253000000059</v>
      </c>
      <c r="I8" s="17">
        <f t="shared" si="1"/>
        <v>2.973544149219637</v>
      </c>
      <c r="K8" s="37"/>
      <c r="L8" s="37"/>
      <c r="M8" s="37"/>
      <c r="N8" s="2"/>
    </row>
    <row r="9" spans="1:14" ht="21" customHeight="1">
      <c r="A9" s="2"/>
      <c r="B9" s="18" t="s">
        <v>0</v>
      </c>
      <c r="C9" s="15">
        <f>SUM(C10:C11)</f>
        <v>1057.424</v>
      </c>
      <c r="D9" s="15">
        <f>SUM(D10:D11)</f>
        <v>1074.4994000000002</v>
      </c>
      <c r="E9" s="15">
        <f>SUM(E10:E11)</f>
        <v>1103.3314</v>
      </c>
      <c r="F9" s="15">
        <f>+E9-D9</f>
        <v>28.83199999999988</v>
      </c>
      <c r="G9" s="16">
        <f>+F9/D9*100</f>
        <v>2.683296053957766</v>
      </c>
      <c r="H9" s="16">
        <f t="shared" si="0"/>
        <v>45.90740000000005</v>
      </c>
      <c r="I9" s="17">
        <f t="shared" si="1"/>
        <v>4.341437304241255</v>
      </c>
      <c r="K9" s="37"/>
      <c r="L9" s="37"/>
      <c r="M9" s="37"/>
      <c r="N9" s="2"/>
    </row>
    <row r="10" spans="1:14" ht="12.75" customHeight="1">
      <c r="A10" s="2"/>
      <c r="B10" s="19" t="s">
        <v>1</v>
      </c>
      <c r="C10" s="20">
        <v>505.6110999999999</v>
      </c>
      <c r="D10" s="20">
        <v>518.5065000000001</v>
      </c>
      <c r="E10" s="20">
        <v>526.0562</v>
      </c>
      <c r="F10" s="20">
        <f aca="true" t="shared" si="2" ref="F10:F22">+E10-D10</f>
        <v>7.549699999999916</v>
      </c>
      <c r="G10" s="21">
        <f aca="true" t="shared" si="3" ref="G10:G23">+F10/D10*100</f>
        <v>1.4560473205253772</v>
      </c>
      <c r="H10" s="21">
        <f t="shared" si="0"/>
        <v>20.44510000000008</v>
      </c>
      <c r="I10" s="22">
        <f t="shared" si="1"/>
        <v>4.04364144695401</v>
      </c>
      <c r="K10" s="37"/>
      <c r="L10" s="37"/>
      <c r="M10" s="37"/>
      <c r="N10" s="2"/>
    </row>
    <row r="11" spans="1:14" ht="12.75" customHeight="1">
      <c r="A11" s="2"/>
      <c r="B11" s="19" t="s">
        <v>2</v>
      </c>
      <c r="C11" s="20">
        <v>551.8129000000001</v>
      </c>
      <c r="D11" s="20">
        <v>555.9929000000001</v>
      </c>
      <c r="E11" s="20">
        <v>577.2751999999999</v>
      </c>
      <c r="F11" s="20">
        <f t="shared" si="2"/>
        <v>21.28229999999985</v>
      </c>
      <c r="G11" s="21">
        <f t="shared" si="3"/>
        <v>3.8278006787496475</v>
      </c>
      <c r="H11" s="21">
        <f t="shared" si="0"/>
        <v>25.4622999999998</v>
      </c>
      <c r="I11" s="22">
        <f t="shared" si="1"/>
        <v>4.614299520725194</v>
      </c>
      <c r="K11" s="37"/>
      <c r="L11" s="37"/>
      <c r="M11" s="37"/>
      <c r="N11" s="2"/>
    </row>
    <row r="12" spans="1:14" ht="21" customHeight="1">
      <c r="A12" s="2"/>
      <c r="B12" s="18" t="s">
        <v>9</v>
      </c>
      <c r="C12" s="15">
        <f>SUM(C13:C15)</f>
        <v>1133.4234000000001</v>
      </c>
      <c r="D12" s="15">
        <f>SUM(D13:D15)</f>
        <v>1176.9950000000001</v>
      </c>
      <c r="E12" s="15">
        <f>SUM(E13:E15)</f>
        <v>1179.3937</v>
      </c>
      <c r="F12" s="15">
        <f t="shared" si="2"/>
        <v>2.3986999999999625</v>
      </c>
      <c r="G12" s="16">
        <f t="shared" si="3"/>
        <v>0.20379865674875103</v>
      </c>
      <c r="H12" s="16">
        <f t="shared" si="0"/>
        <v>45.97029999999995</v>
      </c>
      <c r="I12" s="17">
        <f t="shared" si="1"/>
        <v>4.0558806179579445</v>
      </c>
      <c r="K12" s="37"/>
      <c r="L12" s="37"/>
      <c r="M12" s="37"/>
      <c r="N12" s="2"/>
    </row>
    <row r="13" spans="1:14" ht="13.5" customHeight="1">
      <c r="A13" s="2"/>
      <c r="B13" s="19" t="s">
        <v>1</v>
      </c>
      <c r="C13" s="20">
        <v>420.69689999999997</v>
      </c>
      <c r="D13" s="20">
        <v>439.3266</v>
      </c>
      <c r="E13" s="20">
        <v>422.77350000000007</v>
      </c>
      <c r="F13" s="20">
        <f t="shared" si="2"/>
        <v>-16.553099999999915</v>
      </c>
      <c r="G13" s="21">
        <f t="shared" si="3"/>
        <v>-3.767834681533036</v>
      </c>
      <c r="H13" s="21">
        <f t="shared" si="0"/>
        <v>2.0766000000000986</v>
      </c>
      <c r="I13" s="22">
        <f t="shared" si="1"/>
        <v>0.49360953218340775</v>
      </c>
      <c r="K13" s="37"/>
      <c r="L13" s="37"/>
      <c r="M13" s="37"/>
      <c r="N13" s="2"/>
    </row>
    <row r="14" spans="1:14" ht="12.75" customHeight="1">
      <c r="A14" s="2"/>
      <c r="B14" s="19" t="s">
        <v>3</v>
      </c>
      <c r="C14" s="20">
        <v>477.2386</v>
      </c>
      <c r="D14" s="20">
        <v>491.9836000000001</v>
      </c>
      <c r="E14" s="20">
        <v>511.71040000000005</v>
      </c>
      <c r="F14" s="20">
        <f t="shared" si="2"/>
        <v>19.72679999999997</v>
      </c>
      <c r="G14" s="21">
        <f t="shared" si="3"/>
        <v>4.0096458499836105</v>
      </c>
      <c r="H14" s="21">
        <f t="shared" si="0"/>
        <v>34.47180000000003</v>
      </c>
      <c r="I14" s="22">
        <f t="shared" si="1"/>
        <v>7.223179348862399</v>
      </c>
      <c r="K14" s="37"/>
      <c r="L14" s="37"/>
      <c r="M14" s="37"/>
      <c r="N14" s="2"/>
    </row>
    <row r="15" spans="1:14" ht="12.75" customHeight="1">
      <c r="A15" s="2"/>
      <c r="B15" s="19" t="s">
        <v>4</v>
      </c>
      <c r="C15" s="20">
        <v>235.4879</v>
      </c>
      <c r="D15" s="20">
        <v>245.6848</v>
      </c>
      <c r="E15" s="20">
        <v>244.9098</v>
      </c>
      <c r="F15" s="20">
        <f t="shared" si="2"/>
        <v>-0.7750000000000057</v>
      </c>
      <c r="G15" s="21">
        <f t="shared" si="3"/>
        <v>-0.3154448301238032</v>
      </c>
      <c r="H15" s="21">
        <f t="shared" si="0"/>
        <v>9.421899999999994</v>
      </c>
      <c r="I15" s="22">
        <f t="shared" si="1"/>
        <v>4.001012366240471</v>
      </c>
      <c r="K15" s="37"/>
      <c r="L15" s="37"/>
      <c r="M15" s="37"/>
      <c r="N15" s="2"/>
    </row>
    <row r="16" spans="1:14" ht="21" customHeight="1">
      <c r="A16" s="2"/>
      <c r="B16" s="18" t="s">
        <v>10</v>
      </c>
      <c r="C16" s="15">
        <v>105.2889</v>
      </c>
      <c r="D16" s="15">
        <v>108.2552</v>
      </c>
      <c r="E16" s="15">
        <v>107.66260000000001</v>
      </c>
      <c r="F16" s="15">
        <f t="shared" si="2"/>
        <v>-0.5925999999999902</v>
      </c>
      <c r="G16" s="16">
        <f t="shared" si="3"/>
        <v>-0.5474101936904557</v>
      </c>
      <c r="H16" s="16">
        <f t="shared" si="0"/>
        <v>2.3737000000000137</v>
      </c>
      <c r="I16" s="17">
        <f t="shared" si="1"/>
        <v>2.2544636709092924</v>
      </c>
      <c r="K16" s="37"/>
      <c r="L16" s="37"/>
      <c r="M16" s="37"/>
      <c r="N16" s="2"/>
    </row>
    <row r="17" spans="1:14" ht="21" customHeight="1">
      <c r="A17" s="2"/>
      <c r="B17" s="18" t="s">
        <v>36</v>
      </c>
      <c r="C17" s="15">
        <f>SUM(C18:C23)</f>
        <v>86.9156</v>
      </c>
      <c r="D17" s="15">
        <f>SUM(D18:D23)</f>
        <v>92.54729999999999</v>
      </c>
      <c r="E17" s="15">
        <f>SUM(E18:E23)</f>
        <v>93.71181999999999</v>
      </c>
      <c r="F17" s="15">
        <f t="shared" si="2"/>
        <v>1.164519999999996</v>
      </c>
      <c r="G17" s="16">
        <f t="shared" si="3"/>
        <v>1.2582971086136452</v>
      </c>
      <c r="H17" s="16">
        <f t="shared" si="0"/>
        <v>6.796219999999991</v>
      </c>
      <c r="I17" s="17">
        <f t="shared" si="1"/>
        <v>7.81933277800532</v>
      </c>
      <c r="K17" s="37"/>
      <c r="L17" s="37"/>
      <c r="M17" s="37"/>
      <c r="N17" s="2"/>
    </row>
    <row r="18" spans="1:14" ht="12.75" customHeight="1">
      <c r="A18" s="2"/>
      <c r="B18" s="19" t="s">
        <v>34</v>
      </c>
      <c r="C18" s="20">
        <v>10.5931</v>
      </c>
      <c r="D18" s="20">
        <v>10.935400000000001</v>
      </c>
      <c r="E18" s="20">
        <v>10.86</v>
      </c>
      <c r="F18" s="20">
        <f t="shared" si="2"/>
        <v>-0.07540000000000191</v>
      </c>
      <c r="G18" s="21">
        <f t="shared" si="3"/>
        <v>-0.6895038133036002</v>
      </c>
      <c r="H18" s="21">
        <f t="shared" si="0"/>
        <v>0.2668999999999997</v>
      </c>
      <c r="I18" s="22">
        <f t="shared" si="1"/>
        <v>2.519564622254106</v>
      </c>
      <c r="K18" s="37"/>
      <c r="L18" s="37"/>
      <c r="M18" s="37"/>
      <c r="N18" s="2"/>
    </row>
    <row r="19" spans="1:14" ht="12.75" customHeight="1">
      <c r="A19" s="2"/>
      <c r="B19" s="19" t="s">
        <v>11</v>
      </c>
      <c r="C19" s="20">
        <v>36.51010000000001</v>
      </c>
      <c r="D19" s="20">
        <v>38.3702</v>
      </c>
      <c r="E19" s="20">
        <v>39.59329999999999</v>
      </c>
      <c r="F19" s="20">
        <f t="shared" si="2"/>
        <v>1.2230999999999952</v>
      </c>
      <c r="G19" s="21">
        <f t="shared" si="3"/>
        <v>3.1876299836852433</v>
      </c>
      <c r="H19" s="21">
        <f t="shared" si="0"/>
        <v>3.0831999999999837</v>
      </c>
      <c r="I19" s="22">
        <f t="shared" si="1"/>
        <v>8.44478651112975</v>
      </c>
      <c r="K19" s="37"/>
      <c r="L19" s="37"/>
      <c r="M19" s="37"/>
      <c r="N19" s="2"/>
    </row>
    <row r="20" spans="1:14" ht="12.75" customHeight="1">
      <c r="A20" s="2"/>
      <c r="B20" s="19" t="s">
        <v>12</v>
      </c>
      <c r="C20" s="20">
        <v>11.6858</v>
      </c>
      <c r="D20" s="20">
        <v>12.2729</v>
      </c>
      <c r="E20" s="20">
        <v>12.5693</v>
      </c>
      <c r="F20" s="20">
        <f t="shared" si="2"/>
        <v>0.2964000000000002</v>
      </c>
      <c r="G20" s="21">
        <f t="shared" si="3"/>
        <v>2.4150771211368154</v>
      </c>
      <c r="H20" s="21">
        <f t="shared" si="0"/>
        <v>0.8834999999999997</v>
      </c>
      <c r="I20" s="22">
        <f t="shared" si="1"/>
        <v>7.560457991750669</v>
      </c>
      <c r="K20" s="37"/>
      <c r="L20" s="37"/>
      <c r="M20" s="37"/>
      <c r="N20" s="2"/>
    </row>
    <row r="21" spans="1:14" ht="12.75" customHeight="1">
      <c r="A21" s="2"/>
      <c r="B21" s="19" t="s">
        <v>26</v>
      </c>
      <c r="C21" s="20">
        <v>24.6451</v>
      </c>
      <c r="D21" s="20">
        <v>27.358699999999995</v>
      </c>
      <c r="E21" s="20">
        <v>25.65992</v>
      </c>
      <c r="F21" s="20">
        <f t="shared" si="2"/>
        <v>-1.6987799999999957</v>
      </c>
      <c r="G21" s="21">
        <f t="shared" si="3"/>
        <v>-6.2092862599465475</v>
      </c>
      <c r="H21" s="21">
        <f t="shared" si="0"/>
        <v>1.0148200000000003</v>
      </c>
      <c r="I21" s="22">
        <f t="shared" si="1"/>
        <v>4.117735371331422</v>
      </c>
      <c r="K21" s="37"/>
      <c r="L21" s="37"/>
      <c r="M21" s="37"/>
      <c r="N21" s="2"/>
    </row>
    <row r="22" spans="1:14" ht="12.75" customHeight="1">
      <c r="A22" s="2"/>
      <c r="B22" s="19" t="s">
        <v>13</v>
      </c>
      <c r="C22" s="20">
        <v>0.5733</v>
      </c>
      <c r="D22" s="20">
        <v>0.6022</v>
      </c>
      <c r="E22" s="20">
        <v>0.5026</v>
      </c>
      <c r="F22" s="20">
        <f t="shared" si="2"/>
        <v>-0.09959999999999991</v>
      </c>
      <c r="G22" s="21">
        <f t="shared" si="3"/>
        <v>-16.539355695782117</v>
      </c>
      <c r="H22" s="21">
        <f t="shared" si="0"/>
        <v>-0.07069999999999999</v>
      </c>
      <c r="I22" s="22">
        <f t="shared" si="1"/>
        <v>-12.33211233211233</v>
      </c>
      <c r="K22" s="37"/>
      <c r="L22" s="37"/>
      <c r="M22" s="37"/>
      <c r="N22" s="2"/>
    </row>
    <row r="23" spans="1:14" ht="13.5" customHeight="1">
      <c r="A23" s="2"/>
      <c r="B23" s="19" t="s">
        <v>52</v>
      </c>
      <c r="C23" s="20">
        <v>2.9082</v>
      </c>
      <c r="D23" s="20">
        <v>3.0079</v>
      </c>
      <c r="E23" s="20">
        <v>4.5267</v>
      </c>
      <c r="F23" s="20">
        <f aca="true" t="shared" si="4" ref="F23:F43">+E23-D23</f>
        <v>1.5188000000000001</v>
      </c>
      <c r="G23" s="21">
        <f t="shared" si="3"/>
        <v>50.4936999235347</v>
      </c>
      <c r="H23" s="21">
        <f aca="true" t="shared" si="5" ref="H23:H43">+E23-C23</f>
        <v>1.6185</v>
      </c>
      <c r="I23" s="22">
        <f t="shared" si="1"/>
        <v>55.65298122550031</v>
      </c>
      <c r="K23" s="37"/>
      <c r="L23" s="37"/>
      <c r="M23" s="37"/>
      <c r="N23" s="2"/>
    </row>
    <row r="24" spans="1:14" ht="20.25" customHeight="1">
      <c r="A24" s="2"/>
      <c r="B24" s="18" t="s">
        <v>14</v>
      </c>
      <c r="C24" s="15">
        <f>SUM(C25:C29)</f>
        <v>64.8778</v>
      </c>
      <c r="D24" s="15">
        <f>SUM(D25:D29)</f>
        <v>19.627899999999997</v>
      </c>
      <c r="E24" s="15">
        <f>SUM(E25:E29)</f>
        <v>30.982999999999997</v>
      </c>
      <c r="F24" s="15">
        <f>+E24-D24</f>
        <v>11.3551</v>
      </c>
      <c r="G24" s="16">
        <f aca="true" t="shared" si="6" ref="G24:G43">+F24/D24*100</f>
        <v>57.85183335965641</v>
      </c>
      <c r="H24" s="16">
        <f t="shared" si="5"/>
        <v>-33.8948</v>
      </c>
      <c r="I24" s="17">
        <f aca="true" t="shared" si="7" ref="I24:I43">+H24/C24*100</f>
        <v>-52.24406499603871</v>
      </c>
      <c r="K24" s="37"/>
      <c r="L24" s="37"/>
      <c r="M24" s="37"/>
      <c r="N24" s="2"/>
    </row>
    <row r="25" spans="1:14" ht="12.75" customHeight="1">
      <c r="A25" s="2"/>
      <c r="B25" s="19" t="s">
        <v>5</v>
      </c>
      <c r="C25" s="20">
        <v>11.6528</v>
      </c>
      <c r="D25" s="20">
        <v>11.775899999999998</v>
      </c>
      <c r="E25" s="20">
        <v>14.3944</v>
      </c>
      <c r="F25" s="20">
        <f t="shared" si="4"/>
        <v>2.618500000000001</v>
      </c>
      <c r="G25" s="21">
        <f t="shared" si="6"/>
        <v>22.236092358121258</v>
      </c>
      <c r="H25" s="21">
        <f t="shared" si="5"/>
        <v>2.7416</v>
      </c>
      <c r="I25" s="22">
        <f t="shared" si="7"/>
        <v>23.52739255801181</v>
      </c>
      <c r="K25" s="37"/>
      <c r="L25" s="37"/>
      <c r="M25" s="37"/>
      <c r="N25" s="2"/>
    </row>
    <row r="26" spans="1:14" ht="12.75" customHeight="1">
      <c r="A26" s="2"/>
      <c r="B26" s="19" t="s">
        <v>6</v>
      </c>
      <c r="C26" s="20">
        <v>0.9252999999999999</v>
      </c>
      <c r="D26" s="20">
        <v>0.9890999999999998</v>
      </c>
      <c r="E26" s="20">
        <v>0.7104</v>
      </c>
      <c r="F26" s="20">
        <f t="shared" si="4"/>
        <v>-0.2786999999999997</v>
      </c>
      <c r="G26" s="21">
        <f t="shared" si="6"/>
        <v>-28.177130724901406</v>
      </c>
      <c r="H26" s="21">
        <f t="shared" si="5"/>
        <v>-0.21489999999999987</v>
      </c>
      <c r="I26" s="22">
        <f t="shared" si="7"/>
        <v>-23.224900032421907</v>
      </c>
      <c r="K26" s="37"/>
      <c r="L26" s="37"/>
      <c r="M26" s="37"/>
      <c r="N26" s="2"/>
    </row>
    <row r="27" spans="1:14" ht="12.75" customHeight="1" hidden="1">
      <c r="A27" s="2"/>
      <c r="B27" s="19" t="s">
        <v>15</v>
      </c>
      <c r="C27" s="20"/>
      <c r="D27" s="20"/>
      <c r="E27" s="20"/>
      <c r="F27" s="20">
        <f t="shared" si="4"/>
        <v>0</v>
      </c>
      <c r="G27" s="21" t="e">
        <f t="shared" si="6"/>
        <v>#DIV/0!</v>
      </c>
      <c r="H27" s="21">
        <f t="shared" si="5"/>
        <v>0</v>
      </c>
      <c r="I27" s="32" t="e">
        <f t="shared" si="7"/>
        <v>#DIV/0!</v>
      </c>
      <c r="K27" s="37"/>
      <c r="L27" s="37"/>
      <c r="M27" s="37"/>
      <c r="N27" s="2"/>
    </row>
    <row r="28" spans="1:14" ht="12.75" customHeight="1">
      <c r="A28" s="2"/>
      <c r="B28" s="19" t="s">
        <v>16</v>
      </c>
      <c r="C28" s="20">
        <v>7.3038</v>
      </c>
      <c r="D28" s="20">
        <v>6.8629</v>
      </c>
      <c r="E28" s="20">
        <v>7.414299999999999</v>
      </c>
      <c r="F28" s="20">
        <f t="shared" si="4"/>
        <v>0.5513999999999992</v>
      </c>
      <c r="G28" s="21">
        <f t="shared" si="6"/>
        <v>8.034504364044343</v>
      </c>
      <c r="H28" s="21">
        <f t="shared" si="5"/>
        <v>0.11049999999999915</v>
      </c>
      <c r="I28" s="22">
        <f t="shared" si="7"/>
        <v>1.512911087379161</v>
      </c>
      <c r="K28" s="37"/>
      <c r="L28" s="37"/>
      <c r="M28" s="37"/>
      <c r="N28" s="2"/>
    </row>
    <row r="29" spans="1:14" ht="12.75" customHeight="1">
      <c r="A29" s="2"/>
      <c r="B29" s="19" t="s">
        <v>53</v>
      </c>
      <c r="C29" s="20">
        <f>+C30+C31</f>
        <v>44.9959</v>
      </c>
      <c r="D29" s="20">
        <v>0</v>
      </c>
      <c r="E29" s="20">
        <f>+E30+E31</f>
        <v>8.463899999999999</v>
      </c>
      <c r="F29" s="20">
        <f t="shared" si="4"/>
        <v>8.463899999999999</v>
      </c>
      <c r="G29" s="30" t="e">
        <f t="shared" si="6"/>
        <v>#DIV/0!</v>
      </c>
      <c r="H29" s="21">
        <f t="shared" si="5"/>
        <v>-36.532</v>
      </c>
      <c r="I29" s="22">
        <f t="shared" si="7"/>
        <v>-81.18961949866544</v>
      </c>
      <c r="K29" s="37"/>
      <c r="L29" s="37"/>
      <c r="M29" s="37"/>
      <c r="N29" s="2"/>
    </row>
    <row r="30" spans="1:14" ht="12.75" customHeight="1">
      <c r="A30" s="2"/>
      <c r="B30" s="36" t="s">
        <v>54</v>
      </c>
      <c r="C30" s="20">
        <v>27.953200000000002</v>
      </c>
      <c r="D30" s="20"/>
      <c r="E30" s="20">
        <v>5.279699999999999</v>
      </c>
      <c r="F30" s="20">
        <f t="shared" si="4"/>
        <v>5.279699999999999</v>
      </c>
      <c r="G30" s="30" t="e">
        <f t="shared" si="6"/>
        <v>#DIV/0!</v>
      </c>
      <c r="H30" s="21">
        <f t="shared" si="5"/>
        <v>-22.673500000000004</v>
      </c>
      <c r="I30" s="22">
        <f t="shared" si="7"/>
        <v>-81.11235922899705</v>
      </c>
      <c r="K30" s="37"/>
      <c r="L30" s="37"/>
      <c r="M30" s="37"/>
      <c r="N30" s="2"/>
    </row>
    <row r="31" spans="1:14" ht="13.5" customHeight="1">
      <c r="A31" s="2"/>
      <c r="B31" s="36" t="s">
        <v>55</v>
      </c>
      <c r="C31" s="20">
        <v>17.042699999999996</v>
      </c>
      <c r="D31" s="20"/>
      <c r="E31" s="20">
        <v>3.1841999999999997</v>
      </c>
      <c r="F31" s="20">
        <f t="shared" si="4"/>
        <v>3.1841999999999997</v>
      </c>
      <c r="G31" s="30" t="e">
        <f t="shared" si="6"/>
        <v>#DIV/0!</v>
      </c>
      <c r="H31" s="21">
        <f t="shared" si="5"/>
        <v>-13.858499999999996</v>
      </c>
      <c r="I31" s="22">
        <f t="shared" si="7"/>
        <v>-81.31634072066045</v>
      </c>
      <c r="K31" s="37"/>
      <c r="L31" s="37"/>
      <c r="M31" s="37"/>
      <c r="N31" s="2"/>
    </row>
    <row r="32" spans="1:14" ht="20.25" customHeight="1">
      <c r="A32" s="2"/>
      <c r="B32" s="18" t="s">
        <v>22</v>
      </c>
      <c r="C32" s="15">
        <f>SUM(C33:C39)</f>
        <v>169.5707</v>
      </c>
      <c r="D32" s="15">
        <f>SUM(D33:D39)</f>
        <v>172.86450000000002</v>
      </c>
      <c r="E32" s="15">
        <f>SUM(E33:E39)</f>
        <v>180.25041</v>
      </c>
      <c r="F32" s="15">
        <f t="shared" si="4"/>
        <v>7.385909999999967</v>
      </c>
      <c r="G32" s="16">
        <f t="shared" si="6"/>
        <v>4.272658643041207</v>
      </c>
      <c r="H32" s="16">
        <f t="shared" si="5"/>
        <v>10.67971</v>
      </c>
      <c r="I32" s="17">
        <f t="shared" si="7"/>
        <v>6.298086874678233</v>
      </c>
      <c r="K32" s="37"/>
      <c r="L32" s="37"/>
      <c r="M32" s="37"/>
      <c r="N32" s="2"/>
    </row>
    <row r="33" spans="1:14" ht="15.75" customHeight="1">
      <c r="A33" s="2"/>
      <c r="B33" s="19" t="s">
        <v>17</v>
      </c>
      <c r="C33" s="20">
        <v>5.7498000000000005</v>
      </c>
      <c r="D33" s="20">
        <v>5.6179</v>
      </c>
      <c r="E33" s="20">
        <v>6.2176</v>
      </c>
      <c r="F33" s="20">
        <f t="shared" si="4"/>
        <v>0.5997000000000003</v>
      </c>
      <c r="G33" s="21">
        <f t="shared" si="6"/>
        <v>10.674807312340917</v>
      </c>
      <c r="H33" s="21">
        <f t="shared" si="5"/>
        <v>0.46779999999999955</v>
      </c>
      <c r="I33" s="22">
        <f t="shared" si="7"/>
        <v>8.13593516296218</v>
      </c>
      <c r="K33" s="37"/>
      <c r="L33" s="37"/>
      <c r="M33" s="37"/>
      <c r="N33" s="2"/>
    </row>
    <row r="34" spans="1:14" ht="15.75" customHeight="1">
      <c r="A34" s="2"/>
      <c r="B34" s="19" t="s">
        <v>7</v>
      </c>
      <c r="C34" s="20">
        <v>46.6708</v>
      </c>
      <c r="D34" s="20">
        <v>46.62329999999999</v>
      </c>
      <c r="E34" s="20">
        <v>48.227799999999995</v>
      </c>
      <c r="F34" s="20">
        <f t="shared" si="4"/>
        <v>1.6045000000000016</v>
      </c>
      <c r="G34" s="21">
        <f t="shared" si="6"/>
        <v>3.4414123410397846</v>
      </c>
      <c r="H34" s="21">
        <f t="shared" si="5"/>
        <v>1.556999999999995</v>
      </c>
      <c r="I34" s="22">
        <f t="shared" si="7"/>
        <v>3.336133085355286</v>
      </c>
      <c r="K34" s="37"/>
      <c r="L34" s="37"/>
      <c r="M34" s="37"/>
      <c r="N34" s="2"/>
    </row>
    <row r="35" spans="1:14" ht="15.75" customHeight="1">
      <c r="A35" s="2"/>
      <c r="B35" s="19" t="s">
        <v>18</v>
      </c>
      <c r="C35" s="20">
        <v>23.4323</v>
      </c>
      <c r="D35" s="20">
        <v>23.301699999999997</v>
      </c>
      <c r="E35" s="20">
        <v>24.259400000000003</v>
      </c>
      <c r="F35" s="20">
        <f t="shared" si="4"/>
        <v>0.9577000000000062</v>
      </c>
      <c r="G35" s="21">
        <f t="shared" si="6"/>
        <v>4.1100005578992365</v>
      </c>
      <c r="H35" s="21">
        <f t="shared" si="5"/>
        <v>0.8271000000000015</v>
      </c>
      <c r="I35" s="22">
        <f t="shared" si="7"/>
        <v>3.529743132342969</v>
      </c>
      <c r="K35" s="37"/>
      <c r="L35" s="37"/>
      <c r="M35" s="37"/>
      <c r="N35" s="2"/>
    </row>
    <row r="36" spans="1:14" ht="15.75" customHeight="1">
      <c r="A36" s="2"/>
      <c r="B36" s="19" t="s">
        <v>33</v>
      </c>
      <c r="C36" s="20">
        <v>0.5621</v>
      </c>
      <c r="D36" s="20">
        <v>0</v>
      </c>
      <c r="E36" s="20">
        <v>0.46220000000000006</v>
      </c>
      <c r="F36" s="20">
        <f t="shared" si="4"/>
        <v>0.46220000000000006</v>
      </c>
      <c r="G36" s="30" t="e">
        <f t="shared" si="6"/>
        <v>#DIV/0!</v>
      </c>
      <c r="H36" s="21">
        <f t="shared" si="5"/>
        <v>-0.09989999999999999</v>
      </c>
      <c r="I36" s="22">
        <f t="shared" si="7"/>
        <v>-17.77263832058352</v>
      </c>
      <c r="K36" s="37"/>
      <c r="L36" s="37"/>
      <c r="M36" s="37"/>
      <c r="N36" s="2"/>
    </row>
    <row r="37" spans="1:14" ht="16.5" customHeight="1" hidden="1">
      <c r="A37" s="2"/>
      <c r="B37" s="19" t="s">
        <v>37</v>
      </c>
      <c r="C37" s="20"/>
      <c r="D37" s="20"/>
      <c r="E37" s="20"/>
      <c r="F37" s="20">
        <f t="shared" si="4"/>
        <v>0</v>
      </c>
      <c r="G37" s="21" t="e">
        <f t="shared" si="6"/>
        <v>#DIV/0!</v>
      </c>
      <c r="H37" s="21">
        <f t="shared" si="5"/>
        <v>0</v>
      </c>
      <c r="I37" s="32" t="e">
        <f t="shared" si="7"/>
        <v>#DIV/0!</v>
      </c>
      <c r="K37" s="37"/>
      <c r="L37" s="37"/>
      <c r="M37" s="37"/>
      <c r="N37" s="2"/>
    </row>
    <row r="38" spans="1:14" ht="16.5" customHeight="1">
      <c r="A38" s="2"/>
      <c r="B38" s="19" t="s">
        <v>57</v>
      </c>
      <c r="C38" s="20">
        <v>23.6586</v>
      </c>
      <c r="D38" s="20">
        <v>25.3566</v>
      </c>
      <c r="E38" s="20">
        <v>27.650209999999998</v>
      </c>
      <c r="F38" s="20">
        <f t="shared" si="4"/>
        <v>2.2936099999999975</v>
      </c>
      <c r="G38" s="21">
        <f t="shared" si="6"/>
        <v>9.045416183557723</v>
      </c>
      <c r="H38" s="21">
        <f>+E38-C38</f>
        <v>3.991609999999998</v>
      </c>
      <c r="I38" s="22">
        <f t="shared" si="7"/>
        <v>16.871708385111535</v>
      </c>
      <c r="K38" s="37"/>
      <c r="L38" s="37"/>
      <c r="M38" s="37"/>
      <c r="N38" s="2"/>
    </row>
    <row r="39" spans="1:14" ht="16.5" customHeight="1">
      <c r="A39" s="2"/>
      <c r="B39" s="19" t="s">
        <v>58</v>
      </c>
      <c r="C39" s="20">
        <v>69.49709999999999</v>
      </c>
      <c r="D39" s="20">
        <v>71.96500000000002</v>
      </c>
      <c r="E39" s="20">
        <v>73.43320000000001</v>
      </c>
      <c r="F39" s="20">
        <f t="shared" si="4"/>
        <v>1.468199999999996</v>
      </c>
      <c r="G39" s="21">
        <f t="shared" si="6"/>
        <v>2.040158410338353</v>
      </c>
      <c r="H39" s="21">
        <f>+E39-C39</f>
        <v>3.9361000000000246</v>
      </c>
      <c r="I39" s="22">
        <f t="shared" si="7"/>
        <v>5.6636895640250104</v>
      </c>
      <c r="K39" s="37"/>
      <c r="L39" s="37"/>
      <c r="M39" s="37"/>
      <c r="N39" s="2"/>
    </row>
    <row r="40" spans="1:14" ht="21" customHeight="1">
      <c r="A40" s="2"/>
      <c r="B40" s="14" t="s">
        <v>23</v>
      </c>
      <c r="C40" s="15">
        <f>SUM(C41:C43)</f>
        <v>122.96560000000001</v>
      </c>
      <c r="D40" s="15">
        <f>SUM(D41:D43)</f>
        <v>205.70079999999996</v>
      </c>
      <c r="E40" s="15">
        <f>SUM(E41:E43)</f>
        <v>131.0948</v>
      </c>
      <c r="F40" s="15">
        <f t="shared" si="4"/>
        <v>-74.60599999999997</v>
      </c>
      <c r="G40" s="16">
        <f t="shared" si="6"/>
        <v>-36.269183202009906</v>
      </c>
      <c r="H40" s="16">
        <f t="shared" si="5"/>
        <v>8.129199999999983</v>
      </c>
      <c r="I40" s="17">
        <f t="shared" si="7"/>
        <v>6.610954608443323</v>
      </c>
      <c r="K40" s="37"/>
      <c r="L40" s="37"/>
      <c r="M40" s="37"/>
      <c r="N40" s="2"/>
    </row>
    <row r="41" spans="1:14" ht="15" customHeight="1">
      <c r="A41" s="2"/>
      <c r="B41" s="19" t="s">
        <v>20</v>
      </c>
      <c r="C41" s="20">
        <v>19.256</v>
      </c>
      <c r="D41" s="20">
        <v>8.211799999999998</v>
      </c>
      <c r="E41" s="20">
        <v>20.3256</v>
      </c>
      <c r="F41" s="20">
        <f t="shared" si="4"/>
        <v>12.113800000000003</v>
      </c>
      <c r="G41" s="21">
        <f t="shared" si="6"/>
        <v>147.51698774933638</v>
      </c>
      <c r="H41" s="21">
        <f t="shared" si="5"/>
        <v>1.0696000000000012</v>
      </c>
      <c r="I41" s="22">
        <f t="shared" si="7"/>
        <v>5.554632322393027</v>
      </c>
      <c r="K41" s="37"/>
      <c r="L41" s="37"/>
      <c r="M41" s="37"/>
      <c r="N41" s="2"/>
    </row>
    <row r="42" spans="1:14" ht="15" customHeight="1">
      <c r="A42" s="2"/>
      <c r="B42" s="19" t="s">
        <v>21</v>
      </c>
      <c r="C42" s="20">
        <v>8.7542</v>
      </c>
      <c r="D42" s="20">
        <v>0</v>
      </c>
      <c r="E42" s="20">
        <v>6.873200000000001</v>
      </c>
      <c r="F42" s="20">
        <f t="shared" si="4"/>
        <v>6.873200000000001</v>
      </c>
      <c r="G42" s="30" t="e">
        <f t="shared" si="6"/>
        <v>#DIV/0!</v>
      </c>
      <c r="H42" s="21">
        <f t="shared" si="5"/>
        <v>-1.8810000000000002</v>
      </c>
      <c r="I42" s="22">
        <f t="shared" si="7"/>
        <v>-21.486829179136873</v>
      </c>
      <c r="K42" s="37"/>
      <c r="L42" s="37"/>
      <c r="M42" s="37"/>
      <c r="N42" s="2"/>
    </row>
    <row r="43" spans="1:14" ht="15.75" customHeight="1">
      <c r="A43" s="2"/>
      <c r="B43" s="19" t="s">
        <v>31</v>
      </c>
      <c r="C43" s="20">
        <v>94.95540000000001</v>
      </c>
      <c r="D43" s="20">
        <v>197.48899999999995</v>
      </c>
      <c r="E43" s="20">
        <v>103.89599999999999</v>
      </c>
      <c r="F43" s="20">
        <f t="shared" si="4"/>
        <v>-93.59299999999996</v>
      </c>
      <c r="G43" s="21">
        <f t="shared" si="6"/>
        <v>-47.391500286091876</v>
      </c>
      <c r="H43" s="21">
        <f t="shared" si="5"/>
        <v>8.940599999999975</v>
      </c>
      <c r="I43" s="22">
        <f t="shared" si="7"/>
        <v>9.415578260951957</v>
      </c>
      <c r="K43" s="37"/>
      <c r="L43" s="37"/>
      <c r="M43" s="37"/>
      <c r="N43" s="2"/>
    </row>
    <row r="44" spans="1:13" ht="6" customHeight="1" thickBot="1">
      <c r="A44" s="2"/>
      <c r="B44" s="23"/>
      <c r="C44" s="24"/>
      <c r="D44" s="24"/>
      <c r="E44" s="24"/>
      <c r="F44" s="24"/>
      <c r="G44" s="24"/>
      <c r="H44" s="24"/>
      <c r="I44" s="25"/>
      <c r="K44" s="37"/>
      <c r="L44" s="37"/>
      <c r="M44" s="37"/>
    </row>
    <row r="45" spans="2:13" ht="5.25" customHeight="1">
      <c r="B45" s="26"/>
      <c r="C45" s="26"/>
      <c r="D45" s="26"/>
      <c r="E45" s="27"/>
      <c r="F45" s="27"/>
      <c r="G45" s="27"/>
      <c r="H45" s="27"/>
      <c r="I45" s="27"/>
      <c r="K45" s="2"/>
      <c r="L45" s="2"/>
      <c r="M45" s="2"/>
    </row>
    <row r="46" spans="2:13" ht="21" customHeight="1">
      <c r="B46" s="28" t="s">
        <v>19</v>
      </c>
      <c r="C46" s="28"/>
      <c r="D46" s="28"/>
      <c r="E46" s="27"/>
      <c r="F46" s="27"/>
      <c r="G46" s="27"/>
      <c r="H46" s="27"/>
      <c r="I46" s="27"/>
      <c r="K46" s="2"/>
      <c r="L46" s="2"/>
      <c r="M46" s="2"/>
    </row>
    <row r="47" spans="2:9" ht="12.75" customHeight="1">
      <c r="B47" s="27"/>
      <c r="C47" s="27"/>
      <c r="D47" s="27"/>
      <c r="E47" s="27"/>
      <c r="F47" s="27"/>
      <c r="G47" s="27"/>
      <c r="H47" s="27"/>
      <c r="I47" s="27"/>
    </row>
    <row r="48" spans="2:9" ht="25.5">
      <c r="B48" s="31" t="s">
        <v>32</v>
      </c>
      <c r="C48" s="31"/>
      <c r="D48" s="31"/>
      <c r="E48" s="31"/>
      <c r="F48" s="31"/>
      <c r="G48" s="31"/>
      <c r="H48" s="31"/>
      <c r="I48" s="31"/>
    </row>
  </sheetData>
  <sheetProtection/>
  <mergeCells count="5">
    <mergeCell ref="B2:I2"/>
    <mergeCell ref="B3:I3"/>
    <mergeCell ref="B5:B6"/>
    <mergeCell ref="H5:I5"/>
    <mergeCell ref="F5:G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landscape" paperSize="9" scale="64" r:id="rId1"/>
  <ignoredErrors>
    <ignoredError sqref="C12:E12 C32:E32" formulaRange="1"/>
    <ignoredError sqref="I37 I27 G36:G37 G42 G30:G31 G27 G7:G26 G28:G29 G32:G35 G43 G38:G41 I19 I22:I23 I34:I36 I39 I41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Hacienda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omelendez</dc:creator>
  <cp:keywords/>
  <dc:description/>
  <cp:lastModifiedBy>Fermin Garcia</cp:lastModifiedBy>
  <cp:lastPrinted>2019-05-02T20:48:50Z</cp:lastPrinted>
  <dcterms:created xsi:type="dcterms:W3CDTF">2010-02-17T22:24:39Z</dcterms:created>
  <dcterms:modified xsi:type="dcterms:W3CDTF">2019-08-14T16:43:18Z</dcterms:modified>
  <cp:category/>
  <cp:version/>
  <cp:contentType/>
  <cp:contentStatus/>
</cp:coreProperties>
</file>